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lagadze\Desktop\Projects\Tenders\2022\განაშენიანების ტენდერი\ახალი\tenders.ge\"/>
    </mc:Choice>
  </mc:AlternateContent>
  <bookViews>
    <workbookView xWindow="-110" yWindow="-110" windowWidth="23250" windowHeight="12440" tabRatio="920"/>
  </bookViews>
  <sheets>
    <sheet name="2022 II კვარტალი" sheetId="69" r:id="rId1"/>
  </sheets>
  <definedNames>
    <definedName name="_xlnm._FilterDatabase" localSheetId="0" hidden="1">'2022 II კვარტალი'!$A$5:$AM$668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642" i="69" l="1"/>
  <c r="AV637" i="69"/>
  <c r="AV633" i="69"/>
  <c r="AV632" i="69"/>
  <c r="AV630" i="69"/>
  <c r="AV623" i="69"/>
  <c r="AV552" i="69"/>
  <c r="AV473" i="69"/>
  <c r="AV466" i="69"/>
  <c r="AV460" i="69"/>
  <c r="AV453" i="69"/>
  <c r="AV447" i="69"/>
  <c r="AV440" i="69"/>
  <c r="AV434" i="69"/>
  <c r="AV427" i="69"/>
  <c r="AV421" i="69"/>
  <c r="AV414" i="69"/>
  <c r="AV408" i="69"/>
  <c r="AV402" i="69"/>
  <c r="AV395" i="69"/>
  <c r="AV389" i="69"/>
  <c r="AV382" i="69"/>
  <c r="AV376" i="69"/>
  <c r="AV369" i="69"/>
  <c r="AV363" i="69"/>
  <c r="AV356" i="69"/>
  <c r="AV350" i="69"/>
  <c r="AV343" i="69"/>
  <c r="AV337" i="69"/>
  <c r="AV331" i="69"/>
  <c r="AV324" i="69"/>
  <c r="AV318" i="69"/>
  <c r="AV311" i="69"/>
  <c r="AV305" i="69"/>
  <c r="AV298" i="69"/>
  <c r="AV292" i="69"/>
  <c r="AV285" i="69"/>
  <c r="AV279" i="69"/>
  <c r="AV272" i="69"/>
  <c r="AV266" i="69"/>
  <c r="AV255" i="69"/>
  <c r="AV249" i="69"/>
  <c r="AV242" i="69"/>
  <c r="AV236" i="69"/>
  <c r="AV230" i="69"/>
  <c r="AV223" i="69"/>
  <c r="AV217" i="69"/>
  <c r="AV210" i="69"/>
  <c r="AV204" i="69"/>
  <c r="AV197" i="69"/>
  <c r="AV190" i="69"/>
  <c r="AV189" i="69"/>
  <c r="AV49" i="69"/>
  <c r="AV48" i="69"/>
  <c r="AV44" i="69"/>
  <c r="AV43" i="69"/>
  <c r="AV42" i="69"/>
  <c r="AV40" i="69"/>
  <c r="AV38" i="69"/>
  <c r="AV37" i="69" s="1"/>
  <c r="AV31" i="69"/>
  <c r="AV29" i="69"/>
  <c r="AV25" i="69"/>
  <c r="AV26" i="69" s="1"/>
  <c r="AV27" i="69" s="1"/>
  <c r="AV23" i="69"/>
  <c r="AV21" i="69"/>
  <c r="AV18" i="69"/>
  <c r="AV17" i="69"/>
  <c r="AV16" i="69"/>
  <c r="AV15" i="69"/>
  <c r="AV11" i="69"/>
  <c r="AV12" i="69" s="1"/>
  <c r="AV8" i="69"/>
  <c r="AK623" i="69"/>
  <c r="AK21" i="69"/>
  <c r="P668" i="69" l="1"/>
  <c r="E50" i="69" l="1"/>
  <c r="F40" i="69"/>
  <c r="F437" i="69" l="1"/>
  <c r="E214" i="69"/>
  <c r="E201" i="69"/>
  <c r="F190" i="69"/>
  <c r="E189" i="69"/>
  <c r="F189" i="69" s="1"/>
  <c r="E631" i="69" l="1"/>
  <c r="F631" i="69" s="1"/>
  <c r="E633" i="69"/>
  <c r="F633" i="69" s="1"/>
  <c r="E632" i="69"/>
  <c r="F632" i="69" s="1"/>
  <c r="E629" i="69"/>
  <c r="F629" i="69" s="1"/>
  <c r="E628" i="69"/>
  <c r="F628" i="69" s="1"/>
  <c r="F622" i="69"/>
  <c r="E622" i="69"/>
  <c r="E626" i="69"/>
  <c r="F626" i="69" s="1"/>
  <c r="E334" i="69" l="1"/>
  <c r="F258" i="69"/>
  <c r="G260" i="69"/>
  <c r="E210" i="69"/>
  <c r="E27" i="69" l="1"/>
  <c r="E16" i="69"/>
  <c r="E12" i="69"/>
  <c r="E11" i="69"/>
  <c r="E10" i="69"/>
  <c r="E9" i="69"/>
  <c r="E8" i="69"/>
  <c r="E7" i="69"/>
  <c r="E638" i="69"/>
  <c r="E637" i="69"/>
  <c r="E635" i="69"/>
  <c r="E636" i="69"/>
  <c r="F659" i="69" l="1"/>
  <c r="G659" i="69" s="1"/>
  <c r="H659" i="69" s="1"/>
  <c r="I659" i="69" s="1"/>
  <c r="J659" i="69" s="1"/>
  <c r="F660" i="69"/>
  <c r="G660" i="69" s="1"/>
  <c r="H660" i="69" s="1"/>
  <c r="I660" i="69" s="1"/>
  <c r="J660" i="69" s="1"/>
  <c r="F661" i="69"/>
  <c r="G661" i="69" s="1"/>
  <c r="H661" i="69" s="1"/>
  <c r="I661" i="69" s="1"/>
  <c r="J661" i="69" s="1"/>
  <c r="F662" i="69"/>
  <c r="G662" i="69" s="1"/>
  <c r="H662" i="69" s="1"/>
  <c r="I662" i="69" s="1"/>
  <c r="J662" i="69" s="1"/>
  <c r="F663" i="69"/>
  <c r="G663" i="69" s="1"/>
  <c r="H663" i="69" s="1"/>
  <c r="I663" i="69" s="1"/>
  <c r="J663" i="69" s="1"/>
  <c r="F664" i="69"/>
  <c r="G664" i="69" s="1"/>
  <c r="H664" i="69" s="1"/>
  <c r="I664" i="69" s="1"/>
  <c r="J664" i="69" s="1"/>
  <c r="F665" i="69"/>
  <c r="G665" i="69" s="1"/>
  <c r="H665" i="69" s="1"/>
  <c r="I665" i="69" s="1"/>
  <c r="J665" i="69" s="1"/>
  <c r="K662" i="69" l="1"/>
  <c r="L662" i="69" s="1"/>
  <c r="M662" i="69" s="1"/>
  <c r="N662" i="69" s="1"/>
  <c r="P662" i="69" s="1"/>
  <c r="K664" i="69"/>
  <c r="L664" i="69" s="1"/>
  <c r="M664" i="69" s="1"/>
  <c r="N664" i="69" s="1"/>
  <c r="P664" i="69" s="1"/>
  <c r="K660" i="69"/>
  <c r="L660" i="69" s="1"/>
  <c r="M660" i="69" s="1"/>
  <c r="N660" i="69" s="1"/>
  <c r="P660" i="69" s="1"/>
  <c r="K665" i="69"/>
  <c r="L665" i="69" s="1"/>
  <c r="M665" i="69" s="1"/>
  <c r="N665" i="69" s="1"/>
  <c r="P665" i="69" s="1"/>
  <c r="K661" i="69"/>
  <c r="L661" i="69" s="1"/>
  <c r="M661" i="69" s="1"/>
  <c r="N661" i="69" s="1"/>
  <c r="P661" i="69" s="1"/>
  <c r="K663" i="69"/>
  <c r="L663" i="69" s="1"/>
  <c r="M663" i="69" s="1"/>
  <c r="N663" i="69" s="1"/>
  <c r="P663" i="69" s="1"/>
  <c r="K659" i="69"/>
  <c r="L659" i="69" s="1"/>
  <c r="M659" i="69" s="1"/>
  <c r="N659" i="69" s="1"/>
  <c r="P659" i="69" s="1"/>
  <c r="E405" i="69"/>
  <c r="E246" i="69"/>
  <c r="E227" i="69"/>
  <c r="E255" i="69" l="1"/>
  <c r="E254" i="69"/>
  <c r="E252" i="69"/>
  <c r="E250" i="69"/>
  <c r="E245" i="69"/>
  <c r="E247" i="69"/>
  <c r="E248" i="69"/>
  <c r="E249" i="69"/>
  <c r="E243" i="69"/>
  <c r="E242" i="69"/>
  <c r="E241" i="69"/>
  <c r="E239" i="69"/>
  <c r="E237" i="69"/>
  <c r="E236" i="69"/>
  <c r="E235" i="69"/>
  <c r="E233" i="69"/>
  <c r="E231" i="69"/>
  <c r="G228" i="69"/>
  <c r="H228" i="69" s="1"/>
  <c r="I228" i="69" s="1"/>
  <c r="J228" i="69" s="1"/>
  <c r="E228" i="69"/>
  <c r="E229" i="69"/>
  <c r="E230" i="69"/>
  <c r="E224" i="69"/>
  <c r="E226" i="69"/>
  <c r="E223" i="69"/>
  <c r="E222" i="69"/>
  <c r="E220" i="69"/>
  <c r="E218" i="69"/>
  <c r="E217" i="69"/>
  <c r="E216" i="69"/>
  <c r="E213" i="69"/>
  <c r="E211" i="69"/>
  <c r="G208" i="69"/>
  <c r="H208" i="69" s="1"/>
  <c r="I208" i="69" s="1"/>
  <c r="J208" i="69" s="1"/>
  <c r="E208" i="69"/>
  <c r="E209" i="69"/>
  <c r="E204" i="69"/>
  <c r="E203" i="69"/>
  <c r="E200" i="69"/>
  <c r="E198" i="69"/>
  <c r="E197" i="69"/>
  <c r="E196" i="69"/>
  <c r="E194" i="69"/>
  <c r="E192" i="69"/>
  <c r="K228" i="69" l="1"/>
  <c r="L228" i="69" s="1"/>
  <c r="M228" i="69" s="1"/>
  <c r="N228" i="69" s="1"/>
  <c r="P228" i="69" s="1"/>
  <c r="K208" i="69"/>
  <c r="L208" i="69" s="1"/>
  <c r="M208" i="69" s="1"/>
  <c r="N208" i="69" s="1"/>
  <c r="E630" i="69" l="1"/>
  <c r="E615" i="69" l="1"/>
  <c r="E613" i="69"/>
  <c r="E611" i="69"/>
  <c r="E609" i="69"/>
  <c r="E605" i="69"/>
  <c r="E603" i="69"/>
  <c r="E601" i="69"/>
  <c r="F575" i="69"/>
  <c r="F551" i="69"/>
  <c r="E547" i="69"/>
  <c r="E545" i="69"/>
  <c r="E541" i="69"/>
  <c r="E543" i="69"/>
  <c r="E539" i="69"/>
  <c r="E549" i="69"/>
  <c r="E537" i="69"/>
  <c r="E535" i="69"/>
  <c r="E533" i="69"/>
  <c r="E275" i="69" l="1"/>
  <c r="E276" i="69"/>
  <c r="E277" i="69"/>
  <c r="E278" i="69"/>
  <c r="E279" i="69"/>
  <c r="E280" i="69"/>
  <c r="E282" i="69"/>
  <c r="E283" i="69"/>
  <c r="E284" i="69"/>
  <c r="E285" i="69"/>
  <c r="E286" i="69"/>
  <c r="E288" i="69"/>
  <c r="E289" i="69"/>
  <c r="E290" i="69"/>
  <c r="E291" i="69"/>
  <c r="E292" i="69"/>
  <c r="E293" i="69"/>
  <c r="E295" i="69"/>
  <c r="E296" i="69"/>
  <c r="E297" i="69"/>
  <c r="E298" i="69"/>
  <c r="E299" i="69"/>
  <c r="E301" i="69"/>
  <c r="E302" i="69"/>
  <c r="E303" i="69"/>
  <c r="E304" i="69"/>
  <c r="E305" i="69"/>
  <c r="E306" i="69"/>
  <c r="E308" i="69"/>
  <c r="E309" i="69"/>
  <c r="E310" i="69"/>
  <c r="E311" i="69"/>
  <c r="E312" i="69"/>
  <c r="E314" i="69"/>
  <c r="E315" i="69"/>
  <c r="E316" i="69"/>
  <c r="E317" i="69"/>
  <c r="E318" i="69"/>
  <c r="E319" i="69"/>
  <c r="E321" i="69"/>
  <c r="E322" i="69"/>
  <c r="E323" i="69"/>
  <c r="E324" i="69"/>
  <c r="E325" i="69"/>
  <c r="E327" i="69"/>
  <c r="E328" i="69"/>
  <c r="E329" i="69"/>
  <c r="E330" i="69"/>
  <c r="E331" i="69"/>
  <c r="E332" i="69"/>
  <c r="E335" i="69"/>
  <c r="E336" i="69"/>
  <c r="E337" i="69"/>
  <c r="E338" i="69"/>
  <c r="E340" i="69"/>
  <c r="E341" i="69"/>
  <c r="E342" i="69"/>
  <c r="E343" i="69"/>
  <c r="E344" i="69"/>
  <c r="E346" i="69"/>
  <c r="E347" i="69"/>
  <c r="E348" i="69"/>
  <c r="E349" i="69"/>
  <c r="E350" i="69"/>
  <c r="E351" i="69"/>
  <c r="E353" i="69"/>
  <c r="E354" i="69"/>
  <c r="E355" i="69"/>
  <c r="E356" i="69"/>
  <c r="E357" i="69"/>
  <c r="E359" i="69"/>
  <c r="E360" i="69"/>
  <c r="E361" i="69"/>
  <c r="E362" i="69"/>
  <c r="E363" i="69"/>
  <c r="E364" i="69"/>
  <c r="E366" i="69"/>
  <c r="E367" i="69"/>
  <c r="E368" i="69"/>
  <c r="E369" i="69"/>
  <c r="E370" i="69"/>
  <c r="E372" i="69"/>
  <c r="E373" i="69"/>
  <c r="E374" i="69"/>
  <c r="E375" i="69"/>
  <c r="E376" i="69"/>
  <c r="E377" i="69"/>
  <c r="E379" i="69"/>
  <c r="E380" i="69"/>
  <c r="E381" i="69"/>
  <c r="E382" i="69"/>
  <c r="E383" i="69"/>
  <c r="E385" i="69"/>
  <c r="E386" i="69"/>
  <c r="E387" i="69"/>
  <c r="E388" i="69"/>
  <c r="E389" i="69"/>
  <c r="E390" i="69"/>
  <c r="E392" i="69"/>
  <c r="E393" i="69"/>
  <c r="E394" i="69"/>
  <c r="E395" i="69"/>
  <c r="E396" i="69"/>
  <c r="E398" i="69"/>
  <c r="E399" i="69"/>
  <c r="E400" i="69"/>
  <c r="E401" i="69"/>
  <c r="E402" i="69"/>
  <c r="E403" i="69"/>
  <c r="E406" i="69"/>
  <c r="E407" i="69"/>
  <c r="E408" i="69"/>
  <c r="E409" i="69"/>
  <c r="E411" i="69"/>
  <c r="E412" i="69"/>
  <c r="E413" i="69"/>
  <c r="E414" i="69"/>
  <c r="E415" i="69"/>
  <c r="E417" i="69"/>
  <c r="E418" i="69"/>
  <c r="E419" i="69"/>
  <c r="E420" i="69"/>
  <c r="E421" i="69"/>
  <c r="E422" i="69"/>
  <c r="E424" i="69"/>
  <c r="E425" i="69"/>
  <c r="E426" i="69"/>
  <c r="E427" i="69"/>
  <c r="E428" i="69"/>
  <c r="E430" i="69"/>
  <c r="E431" i="69"/>
  <c r="E432" i="69"/>
  <c r="E433" i="69"/>
  <c r="E434" i="69"/>
  <c r="E435" i="69"/>
  <c r="E438" i="69"/>
  <c r="E439" i="69"/>
  <c r="E440" i="69"/>
  <c r="E441" i="69"/>
  <c r="E443" i="69"/>
  <c r="E444" i="69"/>
  <c r="E445" i="69"/>
  <c r="E446" i="69"/>
  <c r="E447" i="69"/>
  <c r="E448" i="69"/>
  <c r="E450" i="69"/>
  <c r="E451" i="69"/>
  <c r="E452" i="69"/>
  <c r="E453" i="69"/>
  <c r="E454" i="69"/>
  <c r="E456" i="69"/>
  <c r="E457" i="69"/>
  <c r="E458" i="69"/>
  <c r="E459" i="69"/>
  <c r="E460" i="69"/>
  <c r="E461" i="69"/>
  <c r="E463" i="69"/>
  <c r="E464" i="69"/>
  <c r="E465" i="69"/>
  <c r="E466" i="69"/>
  <c r="E467" i="69"/>
  <c r="E469" i="69"/>
  <c r="E470" i="69"/>
  <c r="E471" i="69"/>
  <c r="E472" i="69"/>
  <c r="E473" i="69"/>
  <c r="E273" i="69"/>
  <c r="E270" i="69"/>
  <c r="E271" i="69"/>
  <c r="E272" i="69"/>
  <c r="E267" i="69"/>
  <c r="E269" i="69"/>
  <c r="E263" i="69"/>
  <c r="E264" i="69"/>
  <c r="E265" i="69"/>
  <c r="E266" i="69"/>
  <c r="E261" i="69"/>
  <c r="E642" i="69" l="1"/>
  <c r="F59" i="69" l="1"/>
  <c r="E49" i="69" l="1"/>
  <c r="E48" i="69"/>
  <c r="E45" i="69"/>
  <c r="E41" i="69"/>
  <c r="E43" i="69"/>
  <c r="E39" i="69"/>
  <c r="F667" i="69" l="1"/>
  <c r="G667" i="69" s="1"/>
  <c r="H667" i="69" s="1"/>
  <c r="I667" i="69" s="1"/>
  <c r="J667" i="69" s="1"/>
  <c r="F666" i="69"/>
  <c r="G666" i="69" s="1"/>
  <c r="H666" i="69" s="1"/>
  <c r="I666" i="69" s="1"/>
  <c r="J666" i="69" s="1"/>
  <c r="K666" i="69" s="1"/>
  <c r="F658" i="69"/>
  <c r="G658" i="69" s="1"/>
  <c r="H658" i="69" s="1"/>
  <c r="I658" i="69" s="1"/>
  <c r="J658" i="69" s="1"/>
  <c r="F657" i="69"/>
  <c r="G657" i="69" s="1"/>
  <c r="H657" i="69" s="1"/>
  <c r="I657" i="69" s="1"/>
  <c r="J657" i="69" s="1"/>
  <c r="F656" i="69"/>
  <c r="G656" i="69" s="1"/>
  <c r="H656" i="69" s="1"/>
  <c r="I656" i="69" s="1"/>
  <c r="J656" i="69" s="1"/>
  <c r="F655" i="69"/>
  <c r="G655" i="69" s="1"/>
  <c r="H655" i="69" s="1"/>
  <c r="I655" i="69" s="1"/>
  <c r="J655" i="69" s="1"/>
  <c r="K655" i="69" s="1"/>
  <c r="F654" i="69"/>
  <c r="G654" i="69" s="1"/>
  <c r="H654" i="69" s="1"/>
  <c r="I654" i="69" s="1"/>
  <c r="J654" i="69" s="1"/>
  <c r="F653" i="69"/>
  <c r="G653" i="69" s="1"/>
  <c r="H653" i="69" s="1"/>
  <c r="I653" i="69" s="1"/>
  <c r="J653" i="69" s="1"/>
  <c r="F652" i="69"/>
  <c r="G652" i="69" s="1"/>
  <c r="H652" i="69" s="1"/>
  <c r="I652" i="69" s="1"/>
  <c r="J652" i="69" s="1"/>
  <c r="V651" i="69"/>
  <c r="W651" i="69" s="1"/>
  <c r="X651" i="69" s="1"/>
  <c r="F651" i="69"/>
  <c r="G651" i="69" s="1"/>
  <c r="H651" i="69" s="1"/>
  <c r="I651" i="69" s="1"/>
  <c r="J651" i="69" s="1"/>
  <c r="K651" i="69" s="1"/>
  <c r="V650" i="69"/>
  <c r="W650" i="69" s="1"/>
  <c r="X650" i="69" s="1"/>
  <c r="F650" i="69"/>
  <c r="G650" i="69" s="1"/>
  <c r="H650" i="69" s="1"/>
  <c r="I650" i="69" s="1"/>
  <c r="J650" i="69" s="1"/>
  <c r="V649" i="69"/>
  <c r="W649" i="69" s="1"/>
  <c r="X649" i="69" s="1"/>
  <c r="F649" i="69"/>
  <c r="G649" i="69" s="1"/>
  <c r="H649" i="69" s="1"/>
  <c r="I649" i="69" s="1"/>
  <c r="J649" i="69" s="1"/>
  <c r="V648" i="69"/>
  <c r="F648" i="69"/>
  <c r="G648" i="69" s="1"/>
  <c r="H648" i="69" s="1"/>
  <c r="I648" i="69" s="1"/>
  <c r="J648" i="69" s="1"/>
  <c r="V647" i="69"/>
  <c r="F647" i="69"/>
  <c r="G647" i="69" s="1"/>
  <c r="H647" i="69" s="1"/>
  <c r="I647" i="69" s="1"/>
  <c r="J647" i="69" s="1"/>
  <c r="K647" i="69" s="1"/>
  <c r="V646" i="69"/>
  <c r="F646" i="69"/>
  <c r="G646" i="69" s="1"/>
  <c r="H646" i="69" s="1"/>
  <c r="I646" i="69" s="1"/>
  <c r="J646" i="69" s="1"/>
  <c r="V645" i="69"/>
  <c r="W645" i="69" s="1"/>
  <c r="X645" i="69" s="1"/>
  <c r="F645" i="69"/>
  <c r="G645" i="69" s="1"/>
  <c r="H645" i="69" s="1"/>
  <c r="I645" i="69" s="1"/>
  <c r="J645" i="69" s="1"/>
  <c r="V644" i="69"/>
  <c r="W644" i="69" s="1"/>
  <c r="X644" i="69" s="1"/>
  <c r="F644" i="69"/>
  <c r="G644" i="69" s="1"/>
  <c r="H644" i="69" s="1"/>
  <c r="I644" i="69" s="1"/>
  <c r="J644" i="69" s="1"/>
  <c r="V643" i="69"/>
  <c r="W643" i="69" s="1"/>
  <c r="V642" i="69"/>
  <c r="W642" i="69" s="1"/>
  <c r="O642" i="69"/>
  <c r="G642" i="69"/>
  <c r="H642" i="69" s="1"/>
  <c r="I642" i="69" s="1"/>
  <c r="J642" i="69" s="1"/>
  <c r="V641" i="69"/>
  <c r="F641" i="69"/>
  <c r="G641" i="69" s="1"/>
  <c r="H641" i="69" s="1"/>
  <c r="I641" i="69" s="1"/>
  <c r="J641" i="69" s="1"/>
  <c r="V640" i="69"/>
  <c r="F640" i="69"/>
  <c r="G640" i="69" s="1"/>
  <c r="H640" i="69" s="1"/>
  <c r="I640" i="69" s="1"/>
  <c r="J640" i="69" s="1"/>
  <c r="V639" i="69"/>
  <c r="W639" i="69" s="1"/>
  <c r="V638" i="69"/>
  <c r="W638" i="69" s="1"/>
  <c r="X638" i="69" s="1"/>
  <c r="Y638" i="69" s="1"/>
  <c r="G638" i="69"/>
  <c r="H638" i="69" s="1"/>
  <c r="I638" i="69" s="1"/>
  <c r="J638" i="69" s="1"/>
  <c r="V637" i="69"/>
  <c r="O637" i="69"/>
  <c r="G637" i="69"/>
  <c r="H637" i="69" s="1"/>
  <c r="I637" i="69" s="1"/>
  <c r="J637" i="69" s="1"/>
  <c r="V636" i="69"/>
  <c r="W636" i="69" s="1"/>
  <c r="G636" i="69"/>
  <c r="H636" i="69" s="1"/>
  <c r="I636" i="69" s="1"/>
  <c r="J636" i="69" s="1"/>
  <c r="V635" i="69"/>
  <c r="W635" i="69" s="1"/>
  <c r="X635" i="69" s="1"/>
  <c r="Y635" i="69" s="1"/>
  <c r="G635" i="69"/>
  <c r="H635" i="69" s="1"/>
  <c r="I635" i="69" s="1"/>
  <c r="J635" i="69" s="1"/>
  <c r="V634" i="69"/>
  <c r="W634" i="69" s="1"/>
  <c r="X634" i="69" s="1"/>
  <c r="Y634" i="69" s="1"/>
  <c r="V633" i="69"/>
  <c r="V632" i="69"/>
  <c r="G632" i="69"/>
  <c r="H632" i="69" s="1"/>
  <c r="I632" i="69" s="1"/>
  <c r="J632" i="69" s="1"/>
  <c r="V631" i="69"/>
  <c r="W631" i="69" s="1"/>
  <c r="G631" i="69"/>
  <c r="H631" i="69" s="1"/>
  <c r="I631" i="69" s="1"/>
  <c r="J631" i="69" s="1"/>
  <c r="V630" i="69"/>
  <c r="V629" i="69"/>
  <c r="G629" i="69"/>
  <c r="H629" i="69" s="1"/>
  <c r="I629" i="69" s="1"/>
  <c r="J629" i="69" s="1"/>
  <c r="K629" i="69" s="1"/>
  <c r="V628" i="69"/>
  <c r="G628" i="69"/>
  <c r="H628" i="69" s="1"/>
  <c r="I628" i="69" s="1"/>
  <c r="J628" i="69" s="1"/>
  <c r="V627" i="69"/>
  <c r="F627" i="69"/>
  <c r="G627" i="69" s="1"/>
  <c r="H627" i="69" s="1"/>
  <c r="I627" i="69" s="1"/>
  <c r="J627" i="69" s="1"/>
  <c r="K627" i="69" s="1"/>
  <c r="L627" i="69" s="1"/>
  <c r="M627" i="69" s="1"/>
  <c r="N627" i="69" s="1"/>
  <c r="P627" i="69" s="1"/>
  <c r="V626" i="69"/>
  <c r="G626" i="69"/>
  <c r="H626" i="69" s="1"/>
  <c r="I626" i="69" s="1"/>
  <c r="J626" i="69" s="1"/>
  <c r="V625" i="69"/>
  <c r="W625" i="69" s="1"/>
  <c r="F625" i="69"/>
  <c r="G625" i="69" s="1"/>
  <c r="H625" i="69" s="1"/>
  <c r="I625" i="69" s="1"/>
  <c r="J625" i="69" s="1"/>
  <c r="V624" i="69"/>
  <c r="W624" i="69" s="1"/>
  <c r="F624" i="69"/>
  <c r="T623" i="69"/>
  <c r="V623" i="69" s="1"/>
  <c r="W623" i="69" s="1"/>
  <c r="X623" i="69" s="1"/>
  <c r="D623" i="69"/>
  <c r="V622" i="69"/>
  <c r="G622" i="69"/>
  <c r="H622" i="69" s="1"/>
  <c r="I622" i="69" s="1"/>
  <c r="J622" i="69" s="1"/>
  <c r="V621" i="69"/>
  <c r="W621" i="69" s="1"/>
  <c r="X621" i="69" s="1"/>
  <c r="F621" i="69"/>
  <c r="G621" i="69" s="1"/>
  <c r="H621" i="69" s="1"/>
  <c r="I621" i="69" s="1"/>
  <c r="J621" i="69" s="1"/>
  <c r="V620" i="69"/>
  <c r="W620" i="69" s="1"/>
  <c r="F620" i="69"/>
  <c r="G620" i="69" s="1"/>
  <c r="H620" i="69" s="1"/>
  <c r="I620" i="69" s="1"/>
  <c r="J620" i="69" s="1"/>
  <c r="V619" i="69"/>
  <c r="W619" i="69" s="1"/>
  <c r="X619" i="69" s="1"/>
  <c r="F619" i="69"/>
  <c r="G619" i="69" s="1"/>
  <c r="H619" i="69" s="1"/>
  <c r="I619" i="69" s="1"/>
  <c r="J619" i="69" s="1"/>
  <c r="V618" i="69"/>
  <c r="W618" i="69" s="1"/>
  <c r="X618" i="69" s="1"/>
  <c r="F618" i="69"/>
  <c r="V617" i="69"/>
  <c r="F617" i="69"/>
  <c r="G617" i="69" s="1"/>
  <c r="H617" i="69" s="1"/>
  <c r="I617" i="69" s="1"/>
  <c r="J617" i="69" s="1"/>
  <c r="V616" i="69"/>
  <c r="V615" i="69"/>
  <c r="W615" i="69" s="1"/>
  <c r="X615" i="69" s="1"/>
  <c r="G615" i="69"/>
  <c r="H615" i="69" s="1"/>
  <c r="I615" i="69" s="1"/>
  <c r="J615" i="69" s="1"/>
  <c r="V614" i="69"/>
  <c r="W614" i="69" s="1"/>
  <c r="X614" i="69" s="1"/>
  <c r="F614" i="69"/>
  <c r="V613" i="69"/>
  <c r="G613" i="69"/>
  <c r="H613" i="69" s="1"/>
  <c r="I613" i="69" s="1"/>
  <c r="J613" i="69" s="1"/>
  <c r="K613" i="69" s="1"/>
  <c r="V612" i="69"/>
  <c r="F612" i="69"/>
  <c r="V611" i="69"/>
  <c r="G611" i="69"/>
  <c r="H611" i="69" s="1"/>
  <c r="I611" i="69" s="1"/>
  <c r="J611" i="69" s="1"/>
  <c r="V610" i="69"/>
  <c r="W610" i="69" s="1"/>
  <c r="F610" i="69"/>
  <c r="V609" i="69"/>
  <c r="G609" i="69"/>
  <c r="H609" i="69" s="1"/>
  <c r="I609" i="69" s="1"/>
  <c r="J609" i="69" s="1"/>
  <c r="V608" i="69"/>
  <c r="W608" i="69" s="1"/>
  <c r="V607" i="69"/>
  <c r="G607" i="69"/>
  <c r="H607" i="69" s="1"/>
  <c r="I607" i="69" s="1"/>
  <c r="J607" i="69" s="1"/>
  <c r="K607" i="69" s="1"/>
  <c r="E607" i="69"/>
  <c r="V606" i="69"/>
  <c r="F606" i="69"/>
  <c r="V605" i="69"/>
  <c r="G605" i="69"/>
  <c r="H605" i="69" s="1"/>
  <c r="I605" i="69" s="1"/>
  <c r="J605" i="69" s="1"/>
  <c r="K605" i="69" s="1"/>
  <c r="V604" i="69"/>
  <c r="W604" i="69" s="1"/>
  <c r="F604" i="69"/>
  <c r="V603" i="69"/>
  <c r="W603" i="69" s="1"/>
  <c r="X603" i="69" s="1"/>
  <c r="G603" i="69"/>
  <c r="H603" i="69" s="1"/>
  <c r="I603" i="69" s="1"/>
  <c r="J603" i="69" s="1"/>
  <c r="V602" i="69"/>
  <c r="W602" i="69" s="1"/>
  <c r="X602" i="69" s="1"/>
  <c r="F602" i="69"/>
  <c r="V601" i="69"/>
  <c r="W601" i="69" s="1"/>
  <c r="G601" i="69"/>
  <c r="H601" i="69" s="1"/>
  <c r="I601" i="69" s="1"/>
  <c r="J601" i="69" s="1"/>
  <c r="V600" i="69"/>
  <c r="W600" i="69" s="1"/>
  <c r="F600" i="69"/>
  <c r="V599" i="69"/>
  <c r="F599" i="69"/>
  <c r="G599" i="69" s="1"/>
  <c r="H599" i="69" s="1"/>
  <c r="I599" i="69" s="1"/>
  <c r="J599" i="69" s="1"/>
  <c r="V598" i="69"/>
  <c r="F598" i="69"/>
  <c r="V597" i="69"/>
  <c r="F597" i="69"/>
  <c r="G597" i="69" s="1"/>
  <c r="H597" i="69" s="1"/>
  <c r="I597" i="69" s="1"/>
  <c r="J597" i="69" s="1"/>
  <c r="V596" i="69"/>
  <c r="F596" i="69"/>
  <c r="V595" i="69"/>
  <c r="W595" i="69" s="1"/>
  <c r="X595" i="69" s="1"/>
  <c r="F595" i="69"/>
  <c r="G595" i="69" s="1"/>
  <c r="H595" i="69" s="1"/>
  <c r="I595" i="69" s="1"/>
  <c r="J595" i="69" s="1"/>
  <c r="V594" i="69"/>
  <c r="W594" i="69" s="1"/>
  <c r="X594" i="69" s="1"/>
  <c r="F594" i="69"/>
  <c r="V593" i="69"/>
  <c r="F593" i="69"/>
  <c r="G593" i="69" s="1"/>
  <c r="H593" i="69" s="1"/>
  <c r="I593" i="69" s="1"/>
  <c r="J593" i="69" s="1"/>
  <c r="V592" i="69"/>
  <c r="F592" i="69"/>
  <c r="V591" i="69"/>
  <c r="F591" i="69"/>
  <c r="G591" i="69" s="1"/>
  <c r="H591" i="69" s="1"/>
  <c r="I591" i="69" s="1"/>
  <c r="J591" i="69" s="1"/>
  <c r="V590" i="69"/>
  <c r="F590" i="69"/>
  <c r="V589" i="69"/>
  <c r="F589" i="69"/>
  <c r="G589" i="69" s="1"/>
  <c r="H589" i="69" s="1"/>
  <c r="I589" i="69" s="1"/>
  <c r="J589" i="69" s="1"/>
  <c r="K589" i="69" s="1"/>
  <c r="V588" i="69"/>
  <c r="W588" i="69" s="1"/>
  <c r="F588" i="69"/>
  <c r="V587" i="69"/>
  <c r="W587" i="69" s="1"/>
  <c r="X587" i="69" s="1"/>
  <c r="F587" i="69"/>
  <c r="G587" i="69" s="1"/>
  <c r="H587" i="69" s="1"/>
  <c r="I587" i="69" s="1"/>
  <c r="J587" i="69" s="1"/>
  <c r="V586" i="69"/>
  <c r="W586" i="69" s="1"/>
  <c r="X586" i="69" s="1"/>
  <c r="F586" i="69"/>
  <c r="V585" i="69"/>
  <c r="W585" i="69" s="1"/>
  <c r="F585" i="69"/>
  <c r="G585" i="69" s="1"/>
  <c r="H585" i="69" s="1"/>
  <c r="I585" i="69" s="1"/>
  <c r="J585" i="69" s="1"/>
  <c r="V584" i="69"/>
  <c r="W584" i="69" s="1"/>
  <c r="F584" i="69"/>
  <c r="V583" i="69"/>
  <c r="W583" i="69" s="1"/>
  <c r="F583" i="69"/>
  <c r="G583" i="69" s="1"/>
  <c r="H583" i="69" s="1"/>
  <c r="I583" i="69" s="1"/>
  <c r="J583" i="69" s="1"/>
  <c r="V582" i="69"/>
  <c r="F582" i="69"/>
  <c r="V581" i="69"/>
  <c r="F581" i="69"/>
  <c r="G581" i="69" s="1"/>
  <c r="H581" i="69" s="1"/>
  <c r="I581" i="69" s="1"/>
  <c r="J581" i="69" s="1"/>
  <c r="V580" i="69"/>
  <c r="W580" i="69" s="1"/>
  <c r="X580" i="69" s="1"/>
  <c r="F580" i="69"/>
  <c r="V579" i="69"/>
  <c r="F579" i="69"/>
  <c r="G579" i="69" s="1"/>
  <c r="H579" i="69" s="1"/>
  <c r="I579" i="69" s="1"/>
  <c r="J579" i="69" s="1"/>
  <c r="V578" i="69"/>
  <c r="W578" i="69" s="1"/>
  <c r="F578" i="69"/>
  <c r="V577" i="69"/>
  <c r="W577" i="69" s="1"/>
  <c r="F577" i="69"/>
  <c r="G577" i="69" s="1"/>
  <c r="H577" i="69" s="1"/>
  <c r="I577" i="69" s="1"/>
  <c r="J577" i="69" s="1"/>
  <c r="V576" i="69"/>
  <c r="F576" i="69"/>
  <c r="V575" i="69"/>
  <c r="G575" i="69"/>
  <c r="H575" i="69" s="1"/>
  <c r="I575" i="69" s="1"/>
  <c r="J575" i="69" s="1"/>
  <c r="V574" i="69"/>
  <c r="W574" i="69" s="1"/>
  <c r="X574" i="69" s="1"/>
  <c r="F574" i="69"/>
  <c r="V573" i="69"/>
  <c r="W573" i="69" s="1"/>
  <c r="X573" i="69" s="1"/>
  <c r="F573" i="69"/>
  <c r="V572" i="69"/>
  <c r="F572" i="69"/>
  <c r="G572" i="69" s="1"/>
  <c r="H572" i="69" s="1"/>
  <c r="I572" i="69" s="1"/>
  <c r="J572" i="69" s="1"/>
  <c r="V571" i="69"/>
  <c r="F571" i="69"/>
  <c r="V570" i="69"/>
  <c r="F570" i="69"/>
  <c r="V569" i="69"/>
  <c r="W569" i="69" s="1"/>
  <c r="X569" i="69" s="1"/>
  <c r="F569" i="69"/>
  <c r="G569" i="69" s="1"/>
  <c r="H569" i="69" s="1"/>
  <c r="I569" i="69" s="1"/>
  <c r="J569" i="69" s="1"/>
  <c r="V568" i="69"/>
  <c r="W568" i="69" s="1"/>
  <c r="X568" i="69" s="1"/>
  <c r="F568" i="69"/>
  <c r="V567" i="69"/>
  <c r="W567" i="69" s="1"/>
  <c r="F567" i="69"/>
  <c r="V566" i="69"/>
  <c r="W566" i="69" s="1"/>
  <c r="F566" i="69"/>
  <c r="G566" i="69" s="1"/>
  <c r="H566" i="69" s="1"/>
  <c r="I566" i="69" s="1"/>
  <c r="J566" i="69" s="1"/>
  <c r="V565" i="69"/>
  <c r="F565" i="69"/>
  <c r="V564" i="69"/>
  <c r="F564" i="69"/>
  <c r="V563" i="69"/>
  <c r="W563" i="69" s="1"/>
  <c r="X563" i="69" s="1"/>
  <c r="F563" i="69"/>
  <c r="G563" i="69" s="1"/>
  <c r="H563" i="69" s="1"/>
  <c r="I563" i="69" s="1"/>
  <c r="J563" i="69" s="1"/>
  <c r="V562" i="69"/>
  <c r="W562" i="69" s="1"/>
  <c r="X562" i="69" s="1"/>
  <c r="F562" i="69"/>
  <c r="V561" i="69"/>
  <c r="W561" i="69" s="1"/>
  <c r="F561" i="69"/>
  <c r="V560" i="69"/>
  <c r="W560" i="69" s="1"/>
  <c r="F560" i="69"/>
  <c r="G560" i="69" s="1"/>
  <c r="H560" i="69" s="1"/>
  <c r="I560" i="69" s="1"/>
  <c r="J560" i="69" s="1"/>
  <c r="V559" i="69"/>
  <c r="W559" i="69" s="1"/>
  <c r="F559" i="69"/>
  <c r="V558" i="69"/>
  <c r="F558" i="69"/>
  <c r="V557" i="69"/>
  <c r="W557" i="69" s="1"/>
  <c r="X557" i="69" s="1"/>
  <c r="F557" i="69"/>
  <c r="G557" i="69" s="1"/>
  <c r="H557" i="69" s="1"/>
  <c r="I557" i="69" s="1"/>
  <c r="J557" i="69" s="1"/>
  <c r="V556" i="69"/>
  <c r="W556" i="69" s="1"/>
  <c r="F556" i="69"/>
  <c r="V555" i="69"/>
  <c r="W555" i="69" s="1"/>
  <c r="X555" i="69" s="1"/>
  <c r="F555" i="69"/>
  <c r="V554" i="69"/>
  <c r="W554" i="69" s="1"/>
  <c r="X554" i="69" s="1"/>
  <c r="F554" i="69"/>
  <c r="G554" i="69" s="1"/>
  <c r="H554" i="69" s="1"/>
  <c r="I554" i="69" s="1"/>
  <c r="J554" i="69" s="1"/>
  <c r="V553" i="69"/>
  <c r="W553" i="69" s="1"/>
  <c r="X553" i="69" s="1"/>
  <c r="F553" i="69"/>
  <c r="V552" i="69"/>
  <c r="O552" i="69"/>
  <c r="F552" i="69"/>
  <c r="V551" i="69"/>
  <c r="G551" i="69"/>
  <c r="H551" i="69" s="1"/>
  <c r="I551" i="69" s="1"/>
  <c r="J551" i="69" s="1"/>
  <c r="V550" i="69"/>
  <c r="F550" i="69"/>
  <c r="T549" i="69"/>
  <c r="V549" i="69" s="1"/>
  <c r="G549" i="69"/>
  <c r="H549" i="69" s="1"/>
  <c r="I549" i="69" s="1"/>
  <c r="J549" i="69" s="1"/>
  <c r="V548" i="69"/>
  <c r="W548" i="69" s="1"/>
  <c r="X548" i="69" s="1"/>
  <c r="F548" i="69"/>
  <c r="T547" i="69"/>
  <c r="V547" i="69" s="1"/>
  <c r="G547" i="69"/>
  <c r="H547" i="69" s="1"/>
  <c r="I547" i="69" s="1"/>
  <c r="J547" i="69" s="1"/>
  <c r="V546" i="69"/>
  <c r="W546" i="69" s="1"/>
  <c r="T545" i="69"/>
  <c r="V545" i="69" s="1"/>
  <c r="W545" i="69" s="1"/>
  <c r="X545" i="69" s="1"/>
  <c r="V544" i="69"/>
  <c r="W544" i="69" s="1"/>
  <c r="T543" i="69"/>
  <c r="V543" i="69" s="1"/>
  <c r="V542" i="69"/>
  <c r="T541" i="69"/>
  <c r="V541" i="69" s="1"/>
  <c r="V540" i="69"/>
  <c r="W540" i="69" s="1"/>
  <c r="X540" i="69" s="1"/>
  <c r="T539" i="69"/>
  <c r="V539" i="69" s="1"/>
  <c r="V538" i="69"/>
  <c r="T537" i="69"/>
  <c r="V537" i="69" s="1"/>
  <c r="W537" i="69" s="1"/>
  <c r="X537" i="69" s="1"/>
  <c r="V536" i="69"/>
  <c r="W536" i="69" s="1"/>
  <c r="T535" i="69"/>
  <c r="V535" i="69" s="1"/>
  <c r="G535" i="69"/>
  <c r="H535" i="69" s="1"/>
  <c r="I535" i="69" s="1"/>
  <c r="J535" i="69" s="1"/>
  <c r="K535" i="69" s="1"/>
  <c r="V534" i="69"/>
  <c r="T533" i="69"/>
  <c r="V533" i="69" s="1"/>
  <c r="G533" i="69"/>
  <c r="H533" i="69" s="1"/>
  <c r="I533" i="69" s="1"/>
  <c r="J533" i="69" s="1"/>
  <c r="K533" i="69" s="1"/>
  <c r="V532" i="69"/>
  <c r="W532" i="69" s="1"/>
  <c r="X532" i="69" s="1"/>
  <c r="F532" i="69"/>
  <c r="V531" i="69"/>
  <c r="F531" i="69"/>
  <c r="G531" i="69" s="1"/>
  <c r="H531" i="69" s="1"/>
  <c r="I531" i="69" s="1"/>
  <c r="J531" i="69" s="1"/>
  <c r="V530" i="69"/>
  <c r="F530" i="69"/>
  <c r="V529" i="69"/>
  <c r="W529" i="69" s="1"/>
  <c r="F529" i="69"/>
  <c r="G529" i="69" s="1"/>
  <c r="H529" i="69" s="1"/>
  <c r="I529" i="69" s="1"/>
  <c r="J529" i="69" s="1"/>
  <c r="K529" i="69" s="1"/>
  <c r="V528" i="69"/>
  <c r="W528" i="69" s="1"/>
  <c r="F528" i="69"/>
  <c r="V527" i="69"/>
  <c r="W527" i="69" s="1"/>
  <c r="F527" i="69"/>
  <c r="G527" i="69" s="1"/>
  <c r="H527" i="69" s="1"/>
  <c r="I527" i="69" s="1"/>
  <c r="J527" i="69" s="1"/>
  <c r="V526" i="69"/>
  <c r="F526" i="69"/>
  <c r="V525" i="69"/>
  <c r="W525" i="69" s="1"/>
  <c r="F525" i="69"/>
  <c r="G525" i="69" s="1"/>
  <c r="H525" i="69" s="1"/>
  <c r="I525" i="69" s="1"/>
  <c r="J525" i="69" s="1"/>
  <c r="V524" i="69"/>
  <c r="W524" i="69" s="1"/>
  <c r="X524" i="69" s="1"/>
  <c r="F524" i="69"/>
  <c r="V523" i="69"/>
  <c r="F523" i="69"/>
  <c r="G523" i="69" s="1"/>
  <c r="H523" i="69" s="1"/>
  <c r="I523" i="69" s="1"/>
  <c r="J523" i="69" s="1"/>
  <c r="V522" i="69"/>
  <c r="W522" i="69" s="1"/>
  <c r="F522" i="69"/>
  <c r="V521" i="69"/>
  <c r="F521" i="69"/>
  <c r="G521" i="69" s="1"/>
  <c r="H521" i="69" s="1"/>
  <c r="I521" i="69" s="1"/>
  <c r="J521" i="69" s="1"/>
  <c r="V520" i="69"/>
  <c r="F520" i="69"/>
  <c r="V519" i="69"/>
  <c r="W519" i="69" s="1"/>
  <c r="X519" i="69" s="1"/>
  <c r="F519" i="69"/>
  <c r="G519" i="69" s="1"/>
  <c r="H519" i="69" s="1"/>
  <c r="I519" i="69" s="1"/>
  <c r="J519" i="69" s="1"/>
  <c r="V518" i="69"/>
  <c r="W518" i="69" s="1"/>
  <c r="F518" i="69"/>
  <c r="V517" i="69"/>
  <c r="W517" i="69" s="1"/>
  <c r="F517" i="69"/>
  <c r="G517" i="69" s="1"/>
  <c r="H517" i="69" s="1"/>
  <c r="I517" i="69" s="1"/>
  <c r="J517" i="69" s="1"/>
  <c r="V516" i="69"/>
  <c r="W516" i="69" s="1"/>
  <c r="X516" i="69" s="1"/>
  <c r="F516" i="69"/>
  <c r="V515" i="69"/>
  <c r="F515" i="69"/>
  <c r="G515" i="69" s="1"/>
  <c r="H515" i="69" s="1"/>
  <c r="I515" i="69" s="1"/>
  <c r="J515" i="69" s="1"/>
  <c r="V514" i="69"/>
  <c r="W514" i="69" s="1"/>
  <c r="F514" i="69"/>
  <c r="V513" i="69"/>
  <c r="F513" i="69"/>
  <c r="G513" i="69" s="1"/>
  <c r="H513" i="69" s="1"/>
  <c r="I513" i="69" s="1"/>
  <c r="J513" i="69" s="1"/>
  <c r="K513" i="69" s="1"/>
  <c r="V512" i="69"/>
  <c r="F512" i="69"/>
  <c r="V511" i="69"/>
  <c r="W511" i="69" s="1"/>
  <c r="X511" i="69" s="1"/>
  <c r="F511" i="69"/>
  <c r="G511" i="69" s="1"/>
  <c r="H511" i="69" s="1"/>
  <c r="I511" i="69" s="1"/>
  <c r="J511" i="69" s="1"/>
  <c r="V510" i="69"/>
  <c r="W510" i="69" s="1"/>
  <c r="F510" i="69"/>
  <c r="V509" i="69"/>
  <c r="F509" i="69"/>
  <c r="G509" i="69" s="1"/>
  <c r="H509" i="69" s="1"/>
  <c r="I509" i="69" s="1"/>
  <c r="J509" i="69" s="1"/>
  <c r="V508" i="69"/>
  <c r="F508" i="69"/>
  <c r="V507" i="69"/>
  <c r="W507" i="69" s="1"/>
  <c r="X507" i="69" s="1"/>
  <c r="F507" i="69"/>
  <c r="G507" i="69" s="1"/>
  <c r="H507" i="69" s="1"/>
  <c r="I507" i="69" s="1"/>
  <c r="J507" i="69" s="1"/>
  <c r="V506" i="69"/>
  <c r="W506" i="69" s="1"/>
  <c r="X506" i="69" s="1"/>
  <c r="F506" i="69"/>
  <c r="V505" i="69"/>
  <c r="W505" i="69" s="1"/>
  <c r="F505" i="69"/>
  <c r="G505" i="69" s="1"/>
  <c r="H505" i="69" s="1"/>
  <c r="I505" i="69" s="1"/>
  <c r="J505" i="69" s="1"/>
  <c r="V504" i="69"/>
  <c r="W504" i="69" s="1"/>
  <c r="X504" i="69" s="1"/>
  <c r="F504" i="69"/>
  <c r="V503" i="69"/>
  <c r="F503" i="69"/>
  <c r="G503" i="69" s="1"/>
  <c r="H503" i="69" s="1"/>
  <c r="I503" i="69" s="1"/>
  <c r="J503" i="69" s="1"/>
  <c r="V502" i="69"/>
  <c r="F502" i="69"/>
  <c r="V501" i="69"/>
  <c r="F501" i="69"/>
  <c r="G501" i="69" s="1"/>
  <c r="H501" i="69" s="1"/>
  <c r="I501" i="69" s="1"/>
  <c r="J501" i="69" s="1"/>
  <c r="V500" i="69"/>
  <c r="F500" i="69"/>
  <c r="V499" i="69"/>
  <c r="W499" i="69" s="1"/>
  <c r="X499" i="69" s="1"/>
  <c r="Y499" i="69" s="1"/>
  <c r="F499" i="69"/>
  <c r="G499" i="69" s="1"/>
  <c r="H499" i="69" s="1"/>
  <c r="I499" i="69" s="1"/>
  <c r="J499" i="69" s="1"/>
  <c r="K499" i="69" s="1"/>
  <c r="V498" i="69"/>
  <c r="W498" i="69" s="1"/>
  <c r="X498" i="69" s="1"/>
  <c r="Y498" i="69" s="1"/>
  <c r="F498" i="69"/>
  <c r="V497" i="69"/>
  <c r="F497" i="69"/>
  <c r="G497" i="69" s="1"/>
  <c r="H497" i="69" s="1"/>
  <c r="I497" i="69" s="1"/>
  <c r="J497" i="69" s="1"/>
  <c r="V496" i="69"/>
  <c r="F496" i="69"/>
  <c r="V495" i="69"/>
  <c r="W495" i="69" s="1"/>
  <c r="F495" i="69"/>
  <c r="G495" i="69" s="1"/>
  <c r="H495" i="69" s="1"/>
  <c r="I495" i="69" s="1"/>
  <c r="J495" i="69" s="1"/>
  <c r="V494" i="69"/>
  <c r="W494" i="69" s="1"/>
  <c r="F494" i="69"/>
  <c r="V493" i="69"/>
  <c r="F493" i="69"/>
  <c r="G493" i="69" s="1"/>
  <c r="H493" i="69" s="1"/>
  <c r="I493" i="69" s="1"/>
  <c r="J493" i="69" s="1"/>
  <c r="V492" i="69"/>
  <c r="F492" i="69"/>
  <c r="V491" i="69"/>
  <c r="W491" i="69" s="1"/>
  <c r="X491" i="69" s="1"/>
  <c r="F491" i="69"/>
  <c r="G491" i="69" s="1"/>
  <c r="H491" i="69" s="1"/>
  <c r="I491" i="69" s="1"/>
  <c r="J491" i="69" s="1"/>
  <c r="V490" i="69"/>
  <c r="W490" i="69" s="1"/>
  <c r="X490" i="69" s="1"/>
  <c r="F490" i="69"/>
  <c r="V489" i="69"/>
  <c r="F489" i="69"/>
  <c r="G489" i="69" s="1"/>
  <c r="H489" i="69" s="1"/>
  <c r="I489" i="69" s="1"/>
  <c r="J489" i="69" s="1"/>
  <c r="V488" i="69"/>
  <c r="W488" i="69" s="1"/>
  <c r="F488" i="69"/>
  <c r="V487" i="69"/>
  <c r="F487" i="69"/>
  <c r="G487" i="69" s="1"/>
  <c r="H487" i="69" s="1"/>
  <c r="I487" i="69" s="1"/>
  <c r="J487" i="69" s="1"/>
  <c r="V486" i="69"/>
  <c r="W486" i="69" s="1"/>
  <c r="F486" i="69"/>
  <c r="V485" i="69"/>
  <c r="F485" i="69"/>
  <c r="G485" i="69" s="1"/>
  <c r="H485" i="69" s="1"/>
  <c r="I485" i="69" s="1"/>
  <c r="J485" i="69" s="1"/>
  <c r="K485" i="69" s="1"/>
  <c r="V484" i="69"/>
  <c r="F484" i="69"/>
  <c r="V483" i="69"/>
  <c r="W483" i="69" s="1"/>
  <c r="X483" i="69" s="1"/>
  <c r="Y483" i="69" s="1"/>
  <c r="F483" i="69"/>
  <c r="G483" i="69" s="1"/>
  <c r="H483" i="69" s="1"/>
  <c r="I483" i="69" s="1"/>
  <c r="J483" i="69" s="1"/>
  <c r="K483" i="69" s="1"/>
  <c r="V482" i="69"/>
  <c r="W482" i="69" s="1"/>
  <c r="X482" i="69" s="1"/>
  <c r="Y482" i="69" s="1"/>
  <c r="F482" i="69"/>
  <c r="V481" i="69"/>
  <c r="F481" i="69"/>
  <c r="G481" i="69" s="1"/>
  <c r="H481" i="69" s="1"/>
  <c r="I481" i="69" s="1"/>
  <c r="J481" i="69" s="1"/>
  <c r="V480" i="69"/>
  <c r="F480" i="69"/>
  <c r="V479" i="69"/>
  <c r="W479" i="69" s="1"/>
  <c r="F479" i="69"/>
  <c r="G479" i="69" s="1"/>
  <c r="H479" i="69" s="1"/>
  <c r="I479" i="69" s="1"/>
  <c r="J479" i="69" s="1"/>
  <c r="V478" i="69"/>
  <c r="W478" i="69" s="1"/>
  <c r="F478" i="69"/>
  <c r="V477" i="69"/>
  <c r="F477" i="69"/>
  <c r="G477" i="69" s="1"/>
  <c r="H477" i="69" s="1"/>
  <c r="I477" i="69" s="1"/>
  <c r="J477" i="69" s="1"/>
  <c r="V476" i="69"/>
  <c r="F476" i="69"/>
  <c r="V475" i="69"/>
  <c r="W475" i="69" s="1"/>
  <c r="X475" i="69" s="1"/>
  <c r="F475" i="69"/>
  <c r="G475" i="69" s="1"/>
  <c r="H475" i="69" s="1"/>
  <c r="I475" i="69" s="1"/>
  <c r="J475" i="69" s="1"/>
  <c r="V474" i="69"/>
  <c r="W474" i="69" s="1"/>
  <c r="X474" i="69" s="1"/>
  <c r="V473" i="69"/>
  <c r="W473" i="69" s="1"/>
  <c r="O473" i="69"/>
  <c r="G473" i="69"/>
  <c r="H473" i="69" s="1"/>
  <c r="I473" i="69" s="1"/>
  <c r="J473" i="69" s="1"/>
  <c r="V472" i="69"/>
  <c r="W472" i="69" s="1"/>
  <c r="X472" i="69" s="1"/>
  <c r="G472" i="69"/>
  <c r="H472" i="69" s="1"/>
  <c r="I472" i="69" s="1"/>
  <c r="J472" i="69" s="1"/>
  <c r="V471" i="69"/>
  <c r="W471" i="69" s="1"/>
  <c r="V470" i="69"/>
  <c r="W470" i="69" s="1"/>
  <c r="G470" i="69"/>
  <c r="H470" i="69" s="1"/>
  <c r="I470" i="69" s="1"/>
  <c r="J470" i="69" s="1"/>
  <c r="V469" i="69"/>
  <c r="W469" i="69" s="1"/>
  <c r="G469" i="69"/>
  <c r="H469" i="69" s="1"/>
  <c r="I469" i="69" s="1"/>
  <c r="J469" i="69" s="1"/>
  <c r="V468" i="69"/>
  <c r="V467" i="69"/>
  <c r="G467" i="69"/>
  <c r="H467" i="69" s="1"/>
  <c r="I467" i="69" s="1"/>
  <c r="J467" i="69" s="1"/>
  <c r="V466" i="69"/>
  <c r="O466" i="69"/>
  <c r="G466" i="69"/>
  <c r="H466" i="69" s="1"/>
  <c r="I466" i="69" s="1"/>
  <c r="J466" i="69" s="1"/>
  <c r="K466" i="69" s="1"/>
  <c r="V465" i="69"/>
  <c r="W465" i="69" s="1"/>
  <c r="G465" i="69"/>
  <c r="H465" i="69" s="1"/>
  <c r="I465" i="69" s="1"/>
  <c r="J465" i="69" s="1"/>
  <c r="V464" i="69"/>
  <c r="W464" i="69" s="1"/>
  <c r="V463" i="69"/>
  <c r="W463" i="69" s="1"/>
  <c r="G463" i="69"/>
  <c r="H463" i="69" s="1"/>
  <c r="I463" i="69" s="1"/>
  <c r="J463" i="69" s="1"/>
  <c r="K463" i="69" s="1"/>
  <c r="V462" i="69"/>
  <c r="V461" i="69"/>
  <c r="G461" i="69"/>
  <c r="H461" i="69" s="1"/>
  <c r="I461" i="69" s="1"/>
  <c r="J461" i="69" s="1"/>
  <c r="V460" i="69"/>
  <c r="W460" i="69" s="1"/>
  <c r="O460" i="69"/>
  <c r="G460" i="69"/>
  <c r="H460" i="69" s="1"/>
  <c r="I460" i="69" s="1"/>
  <c r="J460" i="69" s="1"/>
  <c r="V459" i="69"/>
  <c r="G459" i="69"/>
  <c r="H459" i="69" s="1"/>
  <c r="I459" i="69" s="1"/>
  <c r="J459" i="69" s="1"/>
  <c r="V458" i="69"/>
  <c r="V457" i="69"/>
  <c r="G457" i="69"/>
  <c r="H457" i="69" s="1"/>
  <c r="I457" i="69" s="1"/>
  <c r="J457" i="69" s="1"/>
  <c r="V456" i="69"/>
  <c r="W456" i="69" s="1"/>
  <c r="G456" i="69"/>
  <c r="H456" i="69" s="1"/>
  <c r="I456" i="69" s="1"/>
  <c r="J456" i="69" s="1"/>
  <c r="K456" i="69" s="1"/>
  <c r="V455" i="69"/>
  <c r="W455" i="69" s="1"/>
  <c r="V454" i="69"/>
  <c r="W454" i="69" s="1"/>
  <c r="G454" i="69"/>
  <c r="H454" i="69" s="1"/>
  <c r="I454" i="69" s="1"/>
  <c r="J454" i="69" s="1"/>
  <c r="V453" i="69"/>
  <c r="W453" i="69" s="1"/>
  <c r="O453" i="69"/>
  <c r="G453" i="69"/>
  <c r="H453" i="69" s="1"/>
  <c r="I453" i="69" s="1"/>
  <c r="J453" i="69" s="1"/>
  <c r="V452" i="69"/>
  <c r="W452" i="69" s="1"/>
  <c r="X452" i="69" s="1"/>
  <c r="G452" i="69"/>
  <c r="H452" i="69" s="1"/>
  <c r="I452" i="69" s="1"/>
  <c r="J452" i="69" s="1"/>
  <c r="V451" i="69"/>
  <c r="V450" i="69"/>
  <c r="W450" i="69" s="1"/>
  <c r="G450" i="69"/>
  <c r="H450" i="69" s="1"/>
  <c r="I450" i="69" s="1"/>
  <c r="J450" i="69" s="1"/>
  <c r="V449" i="69"/>
  <c r="W449" i="69" s="1"/>
  <c r="V448" i="69"/>
  <c r="W448" i="69" s="1"/>
  <c r="G448" i="69"/>
  <c r="H448" i="69" s="1"/>
  <c r="I448" i="69" s="1"/>
  <c r="J448" i="69" s="1"/>
  <c r="K448" i="69" s="1"/>
  <c r="V447" i="69"/>
  <c r="W447" i="69" s="1"/>
  <c r="O447" i="69"/>
  <c r="V446" i="69"/>
  <c r="V445" i="69"/>
  <c r="V444" i="69"/>
  <c r="V443" i="69"/>
  <c r="W443" i="69" s="1"/>
  <c r="X443" i="69" s="1"/>
  <c r="V442" i="69"/>
  <c r="W442" i="69" s="1"/>
  <c r="X442" i="69" s="1"/>
  <c r="Y442" i="69" s="1"/>
  <c r="V441" i="69"/>
  <c r="V440" i="69"/>
  <c r="O440" i="69"/>
  <c r="V439" i="69"/>
  <c r="W439" i="69" s="1"/>
  <c r="X439" i="69" s="1"/>
  <c r="V438" i="69"/>
  <c r="W438" i="69" s="1"/>
  <c r="X438" i="69" s="1"/>
  <c r="V437" i="69"/>
  <c r="W437" i="69" s="1"/>
  <c r="V436" i="69"/>
  <c r="V435" i="69"/>
  <c r="W435" i="69" s="1"/>
  <c r="X435" i="69" s="1"/>
  <c r="Y435" i="69" s="1"/>
  <c r="V434" i="69"/>
  <c r="W434" i="69" s="1"/>
  <c r="X434" i="69" s="1"/>
  <c r="Y434" i="69" s="1"/>
  <c r="O434" i="69"/>
  <c r="V433" i="69"/>
  <c r="V432" i="69"/>
  <c r="V431" i="69"/>
  <c r="W431" i="69" s="1"/>
  <c r="X431" i="69" s="1"/>
  <c r="Y431" i="69" s="1"/>
  <c r="V430" i="69"/>
  <c r="W430" i="69" s="1"/>
  <c r="X430" i="69" s="1"/>
  <c r="V429" i="69"/>
  <c r="W429" i="69" s="1"/>
  <c r="X429" i="69" s="1"/>
  <c r="V428" i="69"/>
  <c r="W428" i="69" s="1"/>
  <c r="V427" i="69"/>
  <c r="W427" i="69" s="1"/>
  <c r="O427" i="69"/>
  <c r="V426" i="69"/>
  <c r="W426" i="69" s="1"/>
  <c r="X426" i="69" s="1"/>
  <c r="V425" i="69"/>
  <c r="V424" i="69"/>
  <c r="W424" i="69" s="1"/>
  <c r="V423" i="69"/>
  <c r="W423" i="69" s="1"/>
  <c r="V422" i="69"/>
  <c r="W422" i="69" s="1"/>
  <c r="X422" i="69" s="1"/>
  <c r="V421" i="69"/>
  <c r="W421" i="69" s="1"/>
  <c r="X421" i="69" s="1"/>
  <c r="O421" i="69"/>
  <c r="V420" i="69"/>
  <c r="V419" i="69"/>
  <c r="V418" i="69"/>
  <c r="W418" i="69" s="1"/>
  <c r="X418" i="69" s="1"/>
  <c r="V417" i="69"/>
  <c r="W417" i="69" s="1"/>
  <c r="X417" i="69" s="1"/>
  <c r="Y417" i="69" s="1"/>
  <c r="V416" i="69"/>
  <c r="W416" i="69" s="1"/>
  <c r="X416" i="69" s="1"/>
  <c r="Y416" i="69" s="1"/>
  <c r="V415" i="69"/>
  <c r="W415" i="69" s="1"/>
  <c r="V414" i="69"/>
  <c r="W414" i="69" s="1"/>
  <c r="O414" i="69"/>
  <c r="V413" i="69"/>
  <c r="W413" i="69" s="1"/>
  <c r="V412" i="69"/>
  <c r="W412" i="69" s="1"/>
  <c r="X412" i="69" s="1"/>
  <c r="V411" i="69"/>
  <c r="W411" i="69" s="1"/>
  <c r="V410" i="69"/>
  <c r="W410" i="69" s="1"/>
  <c r="V409" i="69"/>
  <c r="W409" i="69" s="1"/>
  <c r="X409" i="69" s="1"/>
  <c r="Y409" i="69" s="1"/>
  <c r="V408" i="69"/>
  <c r="W408" i="69" s="1"/>
  <c r="X408" i="69" s="1"/>
  <c r="Y408" i="69" s="1"/>
  <c r="O408" i="69"/>
  <c r="V407" i="69"/>
  <c r="V406" i="69"/>
  <c r="W406" i="69" s="1"/>
  <c r="V405" i="69"/>
  <c r="V404" i="69"/>
  <c r="V403" i="69"/>
  <c r="W403" i="69" s="1"/>
  <c r="V402" i="69"/>
  <c r="W402" i="69" s="1"/>
  <c r="X402" i="69" s="1"/>
  <c r="O402" i="69"/>
  <c r="V401" i="69"/>
  <c r="W401" i="69" s="1"/>
  <c r="X401" i="69" s="1"/>
  <c r="Y401" i="69" s="1"/>
  <c r="V400" i="69"/>
  <c r="W400" i="69" s="1"/>
  <c r="X400" i="69" s="1"/>
  <c r="Y400" i="69" s="1"/>
  <c r="V399" i="69"/>
  <c r="W399" i="69" s="1"/>
  <c r="X399" i="69" s="1"/>
  <c r="V398" i="69"/>
  <c r="W398" i="69" s="1"/>
  <c r="X398" i="69" s="1"/>
  <c r="V397" i="69"/>
  <c r="W397" i="69" s="1"/>
  <c r="X397" i="69" s="1"/>
  <c r="V396" i="69"/>
  <c r="V395" i="69"/>
  <c r="O395" i="69"/>
  <c r="V394" i="69"/>
  <c r="W394" i="69" s="1"/>
  <c r="V393" i="69"/>
  <c r="W393" i="69" s="1"/>
  <c r="V392" i="69"/>
  <c r="V391" i="69"/>
  <c r="V390" i="69"/>
  <c r="W390" i="69" s="1"/>
  <c r="X390" i="69" s="1"/>
  <c r="V389" i="69"/>
  <c r="W389" i="69" s="1"/>
  <c r="X389" i="69" s="1"/>
  <c r="O389" i="69"/>
  <c r="V388" i="69"/>
  <c r="V387" i="69"/>
  <c r="W387" i="69" s="1"/>
  <c r="V386" i="69"/>
  <c r="V385" i="69"/>
  <c r="W385" i="69" s="1"/>
  <c r="V384" i="69"/>
  <c r="V383" i="69"/>
  <c r="V382" i="69"/>
  <c r="O382" i="69"/>
  <c r="V381" i="69"/>
  <c r="V380" i="69"/>
  <c r="W380" i="69" s="1"/>
  <c r="V379" i="69"/>
  <c r="V378" i="69"/>
  <c r="V377" i="69"/>
  <c r="V376" i="69"/>
  <c r="W376" i="69" s="1"/>
  <c r="O376" i="69"/>
  <c r="V375" i="69"/>
  <c r="W375" i="69" s="1"/>
  <c r="V374" i="69"/>
  <c r="V373" i="69"/>
  <c r="V372" i="69"/>
  <c r="V371" i="69"/>
  <c r="W371" i="69" s="1"/>
  <c r="V370" i="69"/>
  <c r="V369" i="69"/>
  <c r="O369" i="69"/>
  <c r="V368" i="69"/>
  <c r="W368" i="69" s="1"/>
  <c r="V367" i="69"/>
  <c r="V366" i="69"/>
  <c r="V365" i="69"/>
  <c r="V364" i="69"/>
  <c r="W364" i="69" s="1"/>
  <c r="V363" i="69"/>
  <c r="W363" i="69" s="1"/>
  <c r="O363" i="69"/>
  <c r="V362" i="69"/>
  <c r="W362" i="69" s="1"/>
  <c r="X362" i="69" s="1"/>
  <c r="Y362" i="69" s="1"/>
  <c r="V361" i="69"/>
  <c r="W361" i="69" s="1"/>
  <c r="V360" i="69"/>
  <c r="V359" i="69"/>
  <c r="V358" i="69"/>
  <c r="W358" i="69" s="1"/>
  <c r="V357" i="69"/>
  <c r="V356" i="69"/>
  <c r="O356" i="69"/>
  <c r="V355" i="69"/>
  <c r="W355" i="69" s="1"/>
  <c r="V354" i="69"/>
  <c r="W354" i="69" s="1"/>
  <c r="V353" i="69"/>
  <c r="V352" i="69"/>
  <c r="V351" i="69"/>
  <c r="V350" i="69"/>
  <c r="W350" i="69" s="1"/>
  <c r="X350" i="69" s="1"/>
  <c r="O350" i="69"/>
  <c r="V349" i="69"/>
  <c r="W349" i="69" s="1"/>
  <c r="V348" i="69"/>
  <c r="V347" i="69"/>
  <c r="W347" i="69" s="1"/>
  <c r="V346" i="69"/>
  <c r="W346" i="69" s="1"/>
  <c r="V345" i="69"/>
  <c r="W345" i="69" s="1"/>
  <c r="X345" i="69" s="1"/>
  <c r="V344" i="69"/>
  <c r="V343" i="69"/>
  <c r="O343" i="69"/>
  <c r="V342" i="69"/>
  <c r="W342" i="69" s="1"/>
  <c r="V341" i="69"/>
  <c r="W341" i="69" s="1"/>
  <c r="V340" i="69"/>
  <c r="W340" i="69" s="1"/>
  <c r="V339" i="69"/>
  <c r="W339" i="69" s="1"/>
  <c r="X339" i="69" s="1"/>
  <c r="V338" i="69"/>
  <c r="V337" i="69"/>
  <c r="O337" i="69"/>
  <c r="V336" i="69"/>
  <c r="W336" i="69" s="1"/>
  <c r="V335" i="69"/>
  <c r="W335" i="69" s="1"/>
  <c r="V334" i="69"/>
  <c r="V333" i="69"/>
  <c r="V332" i="69"/>
  <c r="V331" i="69"/>
  <c r="W331" i="69" s="1"/>
  <c r="O331" i="69"/>
  <c r="V330" i="69"/>
  <c r="V329" i="69"/>
  <c r="V328" i="69"/>
  <c r="W328" i="69" s="1"/>
  <c r="X328" i="69" s="1"/>
  <c r="Y328" i="69" s="1"/>
  <c r="V327" i="69"/>
  <c r="W327" i="69" s="1"/>
  <c r="V326" i="69"/>
  <c r="W326" i="69" s="1"/>
  <c r="V325" i="69"/>
  <c r="W325" i="69" s="1"/>
  <c r="V324" i="69"/>
  <c r="W324" i="69" s="1"/>
  <c r="O324" i="69"/>
  <c r="V323" i="69"/>
  <c r="W323" i="69" s="1"/>
  <c r="V322" i="69"/>
  <c r="W322" i="69" s="1"/>
  <c r="X322" i="69" s="1"/>
  <c r="V321" i="69"/>
  <c r="W321" i="69" s="1"/>
  <c r="V320" i="69"/>
  <c r="W320" i="69" s="1"/>
  <c r="V319" i="69"/>
  <c r="V318" i="69"/>
  <c r="W318" i="69" s="1"/>
  <c r="O318" i="69"/>
  <c r="V317" i="69"/>
  <c r="V316" i="69"/>
  <c r="V315" i="69"/>
  <c r="W315" i="69" s="1"/>
  <c r="X315" i="69" s="1"/>
  <c r="Y315" i="69" s="1"/>
  <c r="V314" i="69"/>
  <c r="W314" i="69" s="1"/>
  <c r="V313" i="69"/>
  <c r="W313" i="69" s="1"/>
  <c r="X313" i="69" s="1"/>
  <c r="Y313" i="69" s="1"/>
  <c r="V312" i="69"/>
  <c r="W312" i="69" s="1"/>
  <c r="V311" i="69"/>
  <c r="W311" i="69" s="1"/>
  <c r="O311" i="69"/>
  <c r="V310" i="69"/>
  <c r="W310" i="69" s="1"/>
  <c r="V309" i="69"/>
  <c r="W309" i="69" s="1"/>
  <c r="V308" i="69"/>
  <c r="W308" i="69" s="1"/>
  <c r="V307" i="69"/>
  <c r="W307" i="69" s="1"/>
  <c r="V306" i="69"/>
  <c r="W306" i="69" s="1"/>
  <c r="V305" i="69"/>
  <c r="O305" i="69"/>
  <c r="V304" i="69"/>
  <c r="V303" i="69"/>
  <c r="W303" i="69" s="1"/>
  <c r="V302" i="69"/>
  <c r="V301" i="69"/>
  <c r="W301" i="69" s="1"/>
  <c r="V300" i="69"/>
  <c r="W300" i="69" s="1"/>
  <c r="V299" i="69"/>
  <c r="V298" i="69"/>
  <c r="O298" i="69"/>
  <c r="V297" i="69"/>
  <c r="W297" i="69" s="1"/>
  <c r="V296" i="69"/>
  <c r="V295" i="69"/>
  <c r="V294" i="69"/>
  <c r="V293" i="69"/>
  <c r="W293" i="69" s="1"/>
  <c r="V292" i="69"/>
  <c r="O292" i="69"/>
  <c r="V291" i="69"/>
  <c r="W291" i="69" s="1"/>
  <c r="V290" i="69"/>
  <c r="V289" i="69"/>
  <c r="W289" i="69" s="1"/>
  <c r="V288" i="69"/>
  <c r="W288" i="69" s="1"/>
  <c r="V287" i="69"/>
  <c r="W287" i="69" s="1"/>
  <c r="V286" i="69"/>
  <c r="V285" i="69"/>
  <c r="O285" i="69"/>
  <c r="V284" i="69"/>
  <c r="W284" i="69" s="1"/>
  <c r="V283" i="69"/>
  <c r="W283" i="69" s="1"/>
  <c r="V282" i="69"/>
  <c r="V281" i="69"/>
  <c r="V280" i="69"/>
  <c r="W280" i="69" s="1"/>
  <c r="V279" i="69"/>
  <c r="O279" i="69"/>
  <c r="V278" i="69"/>
  <c r="W278" i="69" s="1"/>
  <c r="V277" i="69"/>
  <c r="W277" i="69" s="1"/>
  <c r="X277" i="69" s="1"/>
  <c r="Y277" i="69" s="1"/>
  <c r="V276" i="69"/>
  <c r="W276" i="69" s="1"/>
  <c r="X276" i="69" s="1"/>
  <c r="V275" i="69"/>
  <c r="W275" i="69" s="1"/>
  <c r="X275" i="69" s="1"/>
  <c r="V274" i="69"/>
  <c r="V273" i="69"/>
  <c r="V272" i="69"/>
  <c r="O272" i="69"/>
  <c r="G272" i="69"/>
  <c r="H272" i="69" s="1"/>
  <c r="I272" i="69" s="1"/>
  <c r="J272" i="69" s="1"/>
  <c r="V271" i="69"/>
  <c r="W271" i="69" s="1"/>
  <c r="G271" i="69"/>
  <c r="H271" i="69" s="1"/>
  <c r="I271" i="69" s="1"/>
  <c r="J271" i="69" s="1"/>
  <c r="V270" i="69"/>
  <c r="W270" i="69" s="1"/>
  <c r="V269" i="69"/>
  <c r="G269" i="69"/>
  <c r="H269" i="69" s="1"/>
  <c r="I269" i="69" s="1"/>
  <c r="J269" i="69" s="1"/>
  <c r="K269" i="69" s="1"/>
  <c r="V268" i="69"/>
  <c r="W268" i="69" s="1"/>
  <c r="V267" i="69"/>
  <c r="W267" i="69" s="1"/>
  <c r="X267" i="69" s="1"/>
  <c r="G267" i="69"/>
  <c r="H267" i="69" s="1"/>
  <c r="I267" i="69" s="1"/>
  <c r="J267" i="69" s="1"/>
  <c r="V266" i="69"/>
  <c r="O266" i="69"/>
  <c r="G266" i="69"/>
  <c r="H266" i="69" s="1"/>
  <c r="I266" i="69" s="1"/>
  <c r="J266" i="69" s="1"/>
  <c r="V265" i="69"/>
  <c r="W265" i="69" s="1"/>
  <c r="G265" i="69"/>
  <c r="H265" i="69" s="1"/>
  <c r="I265" i="69" s="1"/>
  <c r="J265" i="69" s="1"/>
  <c r="V264" i="69"/>
  <c r="W264" i="69" s="1"/>
  <c r="V263" i="69"/>
  <c r="G263" i="69"/>
  <c r="H263" i="69" s="1"/>
  <c r="I263" i="69" s="1"/>
  <c r="J263" i="69" s="1"/>
  <c r="V262" i="69"/>
  <c r="V261" i="69"/>
  <c r="G261" i="69"/>
  <c r="H261" i="69" s="1"/>
  <c r="I261" i="69" s="1"/>
  <c r="J261" i="69" s="1"/>
  <c r="V260" i="69"/>
  <c r="V259" i="69"/>
  <c r="F259" i="69"/>
  <c r="V258" i="69"/>
  <c r="W258" i="69" s="1"/>
  <c r="X258" i="69" s="1"/>
  <c r="G258" i="69"/>
  <c r="H258" i="69" s="1"/>
  <c r="I258" i="69" s="1"/>
  <c r="J258" i="69" s="1"/>
  <c r="V257" i="69"/>
  <c r="V256" i="69"/>
  <c r="W256" i="69" s="1"/>
  <c r="F256" i="69"/>
  <c r="G256" i="69" s="1"/>
  <c r="H256" i="69" s="1"/>
  <c r="I256" i="69" s="1"/>
  <c r="J256" i="69" s="1"/>
  <c r="V255" i="69"/>
  <c r="O255" i="69"/>
  <c r="G255" i="69"/>
  <c r="H255" i="69" s="1"/>
  <c r="I255" i="69" s="1"/>
  <c r="J255" i="69" s="1"/>
  <c r="V254" i="69"/>
  <c r="W254" i="69" s="1"/>
  <c r="G254" i="69"/>
  <c r="H254" i="69" s="1"/>
  <c r="I254" i="69" s="1"/>
  <c r="J254" i="69" s="1"/>
  <c r="V253" i="69"/>
  <c r="W253" i="69" s="1"/>
  <c r="X253" i="69" s="1"/>
  <c r="V252" i="69"/>
  <c r="W252" i="69" s="1"/>
  <c r="G252" i="69"/>
  <c r="H252" i="69" s="1"/>
  <c r="I252" i="69" s="1"/>
  <c r="J252" i="69" s="1"/>
  <c r="V251" i="69"/>
  <c r="W251" i="69" s="1"/>
  <c r="V250" i="69"/>
  <c r="G250" i="69"/>
  <c r="H250" i="69" s="1"/>
  <c r="I250" i="69" s="1"/>
  <c r="J250" i="69" s="1"/>
  <c r="V249" i="69"/>
  <c r="W249" i="69" s="1"/>
  <c r="X249" i="69" s="1"/>
  <c r="O249" i="69"/>
  <c r="G249" i="69"/>
  <c r="H249" i="69" s="1"/>
  <c r="I249" i="69" s="1"/>
  <c r="J249" i="69" s="1"/>
  <c r="V248" i="69"/>
  <c r="G248" i="69"/>
  <c r="H248" i="69" s="1"/>
  <c r="I248" i="69" s="1"/>
  <c r="J248" i="69" s="1"/>
  <c r="K248" i="69" s="1"/>
  <c r="V247" i="69"/>
  <c r="V246" i="69"/>
  <c r="W246" i="69" s="1"/>
  <c r="X246" i="69" s="1"/>
  <c r="G246" i="69"/>
  <c r="H246" i="69" s="1"/>
  <c r="I246" i="69" s="1"/>
  <c r="J246" i="69" s="1"/>
  <c r="V245" i="69"/>
  <c r="W245" i="69" s="1"/>
  <c r="X245" i="69" s="1"/>
  <c r="G245" i="69"/>
  <c r="H245" i="69" s="1"/>
  <c r="I245" i="69" s="1"/>
  <c r="J245" i="69" s="1"/>
  <c r="K245" i="69" s="1"/>
  <c r="V244" i="69"/>
  <c r="W244" i="69" s="1"/>
  <c r="X244" i="69" s="1"/>
  <c r="V243" i="69"/>
  <c r="W243" i="69" s="1"/>
  <c r="G243" i="69"/>
  <c r="H243" i="69" s="1"/>
  <c r="I243" i="69" s="1"/>
  <c r="J243" i="69" s="1"/>
  <c r="V242" i="69"/>
  <c r="W242" i="69" s="1"/>
  <c r="O242" i="69"/>
  <c r="G242" i="69"/>
  <c r="H242" i="69" s="1"/>
  <c r="I242" i="69" s="1"/>
  <c r="J242" i="69" s="1"/>
  <c r="V241" i="69"/>
  <c r="G241" i="69"/>
  <c r="H241" i="69" s="1"/>
  <c r="I241" i="69" s="1"/>
  <c r="J241" i="69" s="1"/>
  <c r="V240" i="69"/>
  <c r="W240" i="69" s="1"/>
  <c r="X240" i="69" s="1"/>
  <c r="V239" i="69"/>
  <c r="W239" i="69" s="1"/>
  <c r="X239" i="69" s="1"/>
  <c r="G239" i="69"/>
  <c r="H239" i="69" s="1"/>
  <c r="I239" i="69" s="1"/>
  <c r="J239" i="69" s="1"/>
  <c r="V238" i="69"/>
  <c r="W238" i="69" s="1"/>
  <c r="X238" i="69" s="1"/>
  <c r="V237" i="69"/>
  <c r="G237" i="69"/>
  <c r="H237" i="69" s="1"/>
  <c r="I237" i="69" s="1"/>
  <c r="J237" i="69" s="1"/>
  <c r="V236" i="69"/>
  <c r="W236" i="69" s="1"/>
  <c r="O236" i="69"/>
  <c r="G236" i="69"/>
  <c r="H236" i="69" s="1"/>
  <c r="I236" i="69" s="1"/>
  <c r="J236" i="69" s="1"/>
  <c r="V235" i="69"/>
  <c r="G235" i="69"/>
  <c r="H235" i="69" s="1"/>
  <c r="I235" i="69" s="1"/>
  <c r="J235" i="69" s="1"/>
  <c r="V234" i="69"/>
  <c r="V233" i="69"/>
  <c r="W233" i="69" s="1"/>
  <c r="G233" i="69"/>
  <c r="H233" i="69" s="1"/>
  <c r="I233" i="69" s="1"/>
  <c r="J233" i="69" s="1"/>
  <c r="V232" i="69"/>
  <c r="W232" i="69" s="1"/>
  <c r="V231" i="69"/>
  <c r="W231" i="69" s="1"/>
  <c r="X231" i="69" s="1"/>
  <c r="Y231" i="69" s="1"/>
  <c r="G231" i="69"/>
  <c r="H231" i="69" s="1"/>
  <c r="I231" i="69" s="1"/>
  <c r="J231" i="69" s="1"/>
  <c r="V230" i="69"/>
  <c r="W230" i="69" s="1"/>
  <c r="X230" i="69" s="1"/>
  <c r="O230" i="69"/>
  <c r="V229" i="69"/>
  <c r="V228" i="69"/>
  <c r="V227" i="69"/>
  <c r="W227" i="69" s="1"/>
  <c r="X227" i="69" s="1"/>
  <c r="G227" i="69"/>
  <c r="H227" i="69" s="1"/>
  <c r="I227" i="69" s="1"/>
  <c r="J227" i="69" s="1"/>
  <c r="V226" i="69"/>
  <c r="W226" i="69" s="1"/>
  <c r="X226" i="69" s="1"/>
  <c r="G226" i="69"/>
  <c r="H226" i="69" s="1"/>
  <c r="I226" i="69" s="1"/>
  <c r="J226" i="69" s="1"/>
  <c r="V225" i="69"/>
  <c r="W225" i="69" s="1"/>
  <c r="X225" i="69" s="1"/>
  <c r="V224" i="69"/>
  <c r="W224" i="69" s="1"/>
  <c r="G224" i="69"/>
  <c r="H224" i="69" s="1"/>
  <c r="I224" i="69" s="1"/>
  <c r="J224" i="69" s="1"/>
  <c r="V223" i="69"/>
  <c r="O223" i="69"/>
  <c r="G223" i="69"/>
  <c r="H223" i="69" s="1"/>
  <c r="I223" i="69" s="1"/>
  <c r="J223" i="69" s="1"/>
  <c r="V222" i="69"/>
  <c r="W222" i="69" s="1"/>
  <c r="X222" i="69" s="1"/>
  <c r="G222" i="69"/>
  <c r="H222" i="69" s="1"/>
  <c r="I222" i="69" s="1"/>
  <c r="J222" i="69" s="1"/>
  <c r="V221" i="69"/>
  <c r="W221" i="69" s="1"/>
  <c r="F221" i="69"/>
  <c r="V220" i="69"/>
  <c r="W220" i="69" s="1"/>
  <c r="X220" i="69" s="1"/>
  <c r="G220" i="69"/>
  <c r="H220" i="69" s="1"/>
  <c r="I220" i="69" s="1"/>
  <c r="J220" i="69" s="1"/>
  <c r="V219" i="69"/>
  <c r="W219" i="69" s="1"/>
  <c r="X219" i="69" s="1"/>
  <c r="V218" i="69"/>
  <c r="W218" i="69" s="1"/>
  <c r="G218" i="69"/>
  <c r="H218" i="69" s="1"/>
  <c r="I218" i="69" s="1"/>
  <c r="J218" i="69" s="1"/>
  <c r="V217" i="69"/>
  <c r="O217" i="69"/>
  <c r="G217" i="69"/>
  <c r="H217" i="69" s="1"/>
  <c r="I217" i="69" s="1"/>
  <c r="J217" i="69" s="1"/>
  <c r="V216" i="69"/>
  <c r="W216" i="69" s="1"/>
  <c r="X216" i="69" s="1"/>
  <c r="G216" i="69"/>
  <c r="H216" i="69" s="1"/>
  <c r="I216" i="69" s="1"/>
  <c r="J216" i="69" s="1"/>
  <c r="V215" i="69"/>
  <c r="W215" i="69" s="1"/>
  <c r="X215" i="69" s="1"/>
  <c r="V214" i="69"/>
  <c r="G214" i="69"/>
  <c r="H214" i="69" s="1"/>
  <c r="I214" i="69" s="1"/>
  <c r="J214" i="69" s="1"/>
  <c r="K214" i="69" s="1"/>
  <c r="L214" i="69" s="1"/>
  <c r="M214" i="69" s="1"/>
  <c r="N214" i="69" s="1"/>
  <c r="P214" i="69" s="1"/>
  <c r="V213" i="69"/>
  <c r="W213" i="69" s="1"/>
  <c r="V212" i="69"/>
  <c r="V211" i="69"/>
  <c r="W211" i="69" s="1"/>
  <c r="G211" i="69"/>
  <c r="H211" i="69" s="1"/>
  <c r="I211" i="69" s="1"/>
  <c r="J211" i="69" s="1"/>
  <c r="K211" i="69" s="1"/>
  <c r="V210" i="69"/>
  <c r="W210" i="69" s="1"/>
  <c r="X210" i="69" s="1"/>
  <c r="O210" i="69"/>
  <c r="G210" i="69"/>
  <c r="H210" i="69" s="1"/>
  <c r="I210" i="69" s="1"/>
  <c r="J210" i="69" s="1"/>
  <c r="K210" i="69" s="1"/>
  <c r="V209" i="69"/>
  <c r="G209" i="69"/>
  <c r="H209" i="69" s="1"/>
  <c r="I209" i="69" s="1"/>
  <c r="J209" i="69" s="1"/>
  <c r="V208" i="69"/>
  <c r="V207" i="69"/>
  <c r="W207" i="69" s="1"/>
  <c r="V206" i="69"/>
  <c r="W206" i="69" s="1"/>
  <c r="X206" i="69" s="1"/>
  <c r="V205" i="69"/>
  <c r="V204" i="69"/>
  <c r="W204" i="69" s="1"/>
  <c r="O204" i="69"/>
  <c r="G204" i="69"/>
  <c r="H204" i="69" s="1"/>
  <c r="I204" i="69" s="1"/>
  <c r="J204" i="69" s="1"/>
  <c r="V203" i="69"/>
  <c r="W203" i="69" s="1"/>
  <c r="X203" i="69" s="1"/>
  <c r="G203" i="69"/>
  <c r="H203" i="69" s="1"/>
  <c r="I203" i="69" s="1"/>
  <c r="J203" i="69" s="1"/>
  <c r="V202" i="69"/>
  <c r="W202" i="69" s="1"/>
  <c r="X202" i="69" s="1"/>
  <c r="F202" i="69"/>
  <c r="V201" i="69"/>
  <c r="V200" i="69"/>
  <c r="G200" i="69"/>
  <c r="H200" i="69" s="1"/>
  <c r="I200" i="69" s="1"/>
  <c r="J200" i="69" s="1"/>
  <c r="K200" i="69" s="1"/>
  <c r="V199" i="69"/>
  <c r="V198" i="69"/>
  <c r="W198" i="69" s="1"/>
  <c r="X198" i="69" s="1"/>
  <c r="G198" i="69"/>
  <c r="H198" i="69" s="1"/>
  <c r="I198" i="69" s="1"/>
  <c r="J198" i="69" s="1"/>
  <c r="V197" i="69"/>
  <c r="W197" i="69" s="1"/>
  <c r="X197" i="69" s="1"/>
  <c r="O197" i="69"/>
  <c r="G197" i="69"/>
  <c r="H197" i="69" s="1"/>
  <c r="I197" i="69" s="1"/>
  <c r="J197" i="69" s="1"/>
  <c r="V196" i="69"/>
  <c r="W196" i="69" s="1"/>
  <c r="X196" i="69" s="1"/>
  <c r="G196" i="69"/>
  <c r="H196" i="69" s="1"/>
  <c r="I196" i="69" s="1"/>
  <c r="J196" i="69" s="1"/>
  <c r="V195" i="69"/>
  <c r="F195" i="69"/>
  <c r="V194" i="69"/>
  <c r="W194" i="69" s="1"/>
  <c r="X194" i="69" s="1"/>
  <c r="G194" i="69"/>
  <c r="H194" i="69" s="1"/>
  <c r="I194" i="69" s="1"/>
  <c r="J194" i="69" s="1"/>
  <c r="V193" i="69"/>
  <c r="V192" i="69"/>
  <c r="W192" i="69" s="1"/>
  <c r="X192" i="69" s="1"/>
  <c r="G192" i="69"/>
  <c r="H192" i="69" s="1"/>
  <c r="I192" i="69" s="1"/>
  <c r="J192" i="69" s="1"/>
  <c r="V191" i="69"/>
  <c r="W191" i="69" s="1"/>
  <c r="X191" i="69" s="1"/>
  <c r="V190" i="69"/>
  <c r="O190" i="69"/>
  <c r="G190" i="69"/>
  <c r="H190" i="69" s="1"/>
  <c r="I190" i="69" s="1"/>
  <c r="J190" i="69" s="1"/>
  <c r="V189" i="69"/>
  <c r="O189" i="69"/>
  <c r="G189" i="69"/>
  <c r="H189" i="69" s="1"/>
  <c r="I189" i="69" s="1"/>
  <c r="J189" i="69" s="1"/>
  <c r="V188" i="69"/>
  <c r="W188" i="69" s="1"/>
  <c r="X188" i="69" s="1"/>
  <c r="V187" i="69"/>
  <c r="W187" i="69" s="1"/>
  <c r="X187" i="69" s="1"/>
  <c r="F187" i="69"/>
  <c r="G187" i="69" s="1"/>
  <c r="H187" i="69" s="1"/>
  <c r="I187" i="69" s="1"/>
  <c r="J187" i="69" s="1"/>
  <c r="V186" i="69"/>
  <c r="W186" i="69" s="1"/>
  <c r="X186" i="69" s="1"/>
  <c r="F186" i="69"/>
  <c r="G186" i="69" s="1"/>
  <c r="H186" i="69" s="1"/>
  <c r="I186" i="69" s="1"/>
  <c r="J186" i="69" s="1"/>
  <c r="K186" i="69" s="1"/>
  <c r="V185" i="69"/>
  <c r="F185" i="69"/>
  <c r="G185" i="69" s="1"/>
  <c r="H185" i="69" s="1"/>
  <c r="I185" i="69" s="1"/>
  <c r="J185" i="69" s="1"/>
  <c r="V184" i="69"/>
  <c r="F184" i="69"/>
  <c r="G184" i="69" s="1"/>
  <c r="H184" i="69" s="1"/>
  <c r="I184" i="69" s="1"/>
  <c r="J184" i="69" s="1"/>
  <c r="V183" i="69"/>
  <c r="F183" i="69"/>
  <c r="G183" i="69" s="1"/>
  <c r="H183" i="69" s="1"/>
  <c r="I183" i="69" s="1"/>
  <c r="J183" i="69" s="1"/>
  <c r="K183" i="69" s="1"/>
  <c r="V182" i="69"/>
  <c r="F182" i="69"/>
  <c r="G182" i="69" s="1"/>
  <c r="H182" i="69" s="1"/>
  <c r="I182" i="69" s="1"/>
  <c r="J182" i="69" s="1"/>
  <c r="V181" i="69"/>
  <c r="W181" i="69" s="1"/>
  <c r="F181" i="69"/>
  <c r="G181" i="69" s="1"/>
  <c r="H181" i="69" s="1"/>
  <c r="I181" i="69" s="1"/>
  <c r="J181" i="69" s="1"/>
  <c r="V180" i="69"/>
  <c r="W180" i="69" s="1"/>
  <c r="X180" i="69" s="1"/>
  <c r="F180" i="69"/>
  <c r="G180" i="69" s="1"/>
  <c r="H180" i="69" s="1"/>
  <c r="I180" i="69" s="1"/>
  <c r="J180" i="69" s="1"/>
  <c r="V179" i="69"/>
  <c r="W179" i="69" s="1"/>
  <c r="X179" i="69" s="1"/>
  <c r="F179" i="69"/>
  <c r="G179" i="69" s="1"/>
  <c r="H179" i="69" s="1"/>
  <c r="I179" i="69" s="1"/>
  <c r="J179" i="69" s="1"/>
  <c r="V178" i="69"/>
  <c r="W178" i="69" s="1"/>
  <c r="X178" i="69" s="1"/>
  <c r="F178" i="69"/>
  <c r="G178" i="69" s="1"/>
  <c r="H178" i="69" s="1"/>
  <c r="I178" i="69" s="1"/>
  <c r="J178" i="69" s="1"/>
  <c r="K178" i="69" s="1"/>
  <c r="V177" i="69"/>
  <c r="F177" i="69"/>
  <c r="G177" i="69" s="1"/>
  <c r="H177" i="69" s="1"/>
  <c r="I177" i="69" s="1"/>
  <c r="J177" i="69" s="1"/>
  <c r="V176" i="69"/>
  <c r="F176" i="69"/>
  <c r="G176" i="69" s="1"/>
  <c r="H176" i="69" s="1"/>
  <c r="I176" i="69" s="1"/>
  <c r="J176" i="69" s="1"/>
  <c r="K176" i="69" s="1"/>
  <c r="V175" i="69"/>
  <c r="F175" i="69"/>
  <c r="G175" i="69" s="1"/>
  <c r="H175" i="69" s="1"/>
  <c r="I175" i="69" s="1"/>
  <c r="J175" i="69" s="1"/>
  <c r="V174" i="69"/>
  <c r="F174" i="69"/>
  <c r="G174" i="69" s="1"/>
  <c r="H174" i="69" s="1"/>
  <c r="I174" i="69" s="1"/>
  <c r="J174" i="69" s="1"/>
  <c r="V173" i="69"/>
  <c r="W173" i="69" s="1"/>
  <c r="X173" i="69" s="1"/>
  <c r="F173" i="69"/>
  <c r="G173" i="69" s="1"/>
  <c r="H173" i="69" s="1"/>
  <c r="I173" i="69" s="1"/>
  <c r="J173" i="69" s="1"/>
  <c r="V172" i="69"/>
  <c r="W172" i="69" s="1"/>
  <c r="X172" i="69" s="1"/>
  <c r="F172" i="69"/>
  <c r="G172" i="69" s="1"/>
  <c r="H172" i="69" s="1"/>
  <c r="I172" i="69" s="1"/>
  <c r="J172" i="69" s="1"/>
  <c r="V171" i="69"/>
  <c r="W171" i="69" s="1"/>
  <c r="X171" i="69" s="1"/>
  <c r="F171" i="69"/>
  <c r="G171" i="69" s="1"/>
  <c r="H171" i="69" s="1"/>
  <c r="I171" i="69" s="1"/>
  <c r="J171" i="69" s="1"/>
  <c r="V170" i="69"/>
  <c r="W170" i="69" s="1"/>
  <c r="X170" i="69" s="1"/>
  <c r="F170" i="69"/>
  <c r="G170" i="69" s="1"/>
  <c r="H170" i="69" s="1"/>
  <c r="I170" i="69" s="1"/>
  <c r="J170" i="69" s="1"/>
  <c r="K170" i="69" s="1"/>
  <c r="V169" i="69"/>
  <c r="F169" i="69"/>
  <c r="G169" i="69" s="1"/>
  <c r="H169" i="69" s="1"/>
  <c r="I169" i="69" s="1"/>
  <c r="J169" i="69" s="1"/>
  <c r="V168" i="69"/>
  <c r="F168" i="69"/>
  <c r="G168" i="69" s="1"/>
  <c r="H168" i="69" s="1"/>
  <c r="I168" i="69" s="1"/>
  <c r="J168" i="69" s="1"/>
  <c r="K168" i="69" s="1"/>
  <c r="V167" i="69"/>
  <c r="F167" i="69"/>
  <c r="G167" i="69" s="1"/>
  <c r="H167" i="69" s="1"/>
  <c r="I167" i="69" s="1"/>
  <c r="J167" i="69" s="1"/>
  <c r="V166" i="69"/>
  <c r="F166" i="69"/>
  <c r="G166" i="69" s="1"/>
  <c r="H166" i="69" s="1"/>
  <c r="I166" i="69" s="1"/>
  <c r="J166" i="69" s="1"/>
  <c r="V165" i="69"/>
  <c r="W165" i="69" s="1"/>
  <c r="X165" i="69" s="1"/>
  <c r="F165" i="69"/>
  <c r="G165" i="69" s="1"/>
  <c r="H165" i="69" s="1"/>
  <c r="I165" i="69" s="1"/>
  <c r="J165" i="69" s="1"/>
  <c r="V164" i="69"/>
  <c r="W164" i="69" s="1"/>
  <c r="X164" i="69" s="1"/>
  <c r="F164" i="69"/>
  <c r="G164" i="69" s="1"/>
  <c r="H164" i="69" s="1"/>
  <c r="I164" i="69" s="1"/>
  <c r="J164" i="69" s="1"/>
  <c r="V163" i="69"/>
  <c r="W163" i="69" s="1"/>
  <c r="X163" i="69" s="1"/>
  <c r="F163" i="69"/>
  <c r="G163" i="69" s="1"/>
  <c r="H163" i="69" s="1"/>
  <c r="I163" i="69" s="1"/>
  <c r="J163" i="69" s="1"/>
  <c r="V162" i="69"/>
  <c r="W162" i="69" s="1"/>
  <c r="X162" i="69" s="1"/>
  <c r="F162" i="69"/>
  <c r="G162" i="69" s="1"/>
  <c r="H162" i="69" s="1"/>
  <c r="I162" i="69" s="1"/>
  <c r="J162" i="69" s="1"/>
  <c r="K162" i="69" s="1"/>
  <c r="V161" i="69"/>
  <c r="F161" i="69"/>
  <c r="G161" i="69" s="1"/>
  <c r="H161" i="69" s="1"/>
  <c r="I161" i="69" s="1"/>
  <c r="J161" i="69" s="1"/>
  <c r="K161" i="69" s="1"/>
  <c r="V160" i="69"/>
  <c r="F160" i="69"/>
  <c r="G160" i="69" s="1"/>
  <c r="H160" i="69" s="1"/>
  <c r="I160" i="69" s="1"/>
  <c r="J160" i="69" s="1"/>
  <c r="V159" i="69"/>
  <c r="F159" i="69"/>
  <c r="G159" i="69" s="1"/>
  <c r="H159" i="69" s="1"/>
  <c r="I159" i="69" s="1"/>
  <c r="J159" i="69" s="1"/>
  <c r="K159" i="69" s="1"/>
  <c r="V158" i="69"/>
  <c r="F158" i="69"/>
  <c r="G158" i="69" s="1"/>
  <c r="H158" i="69" s="1"/>
  <c r="I158" i="69" s="1"/>
  <c r="J158" i="69" s="1"/>
  <c r="V157" i="69"/>
  <c r="W157" i="69" s="1"/>
  <c r="F157" i="69"/>
  <c r="G157" i="69" s="1"/>
  <c r="H157" i="69" s="1"/>
  <c r="I157" i="69" s="1"/>
  <c r="J157" i="69" s="1"/>
  <c r="V156" i="69"/>
  <c r="W156" i="69" s="1"/>
  <c r="F156" i="69"/>
  <c r="G156" i="69" s="1"/>
  <c r="H156" i="69" s="1"/>
  <c r="I156" i="69" s="1"/>
  <c r="J156" i="69" s="1"/>
  <c r="V155" i="69"/>
  <c r="W155" i="69" s="1"/>
  <c r="X155" i="69" s="1"/>
  <c r="F155" i="69"/>
  <c r="G155" i="69" s="1"/>
  <c r="H155" i="69" s="1"/>
  <c r="I155" i="69" s="1"/>
  <c r="J155" i="69" s="1"/>
  <c r="V154" i="69"/>
  <c r="W154" i="69" s="1"/>
  <c r="X154" i="69" s="1"/>
  <c r="F154" i="69"/>
  <c r="G154" i="69" s="1"/>
  <c r="H154" i="69" s="1"/>
  <c r="I154" i="69" s="1"/>
  <c r="J154" i="69" s="1"/>
  <c r="K154" i="69" s="1"/>
  <c r="V153" i="69"/>
  <c r="F153" i="69"/>
  <c r="G153" i="69" s="1"/>
  <c r="H153" i="69" s="1"/>
  <c r="I153" i="69" s="1"/>
  <c r="J153" i="69" s="1"/>
  <c r="K153" i="69" s="1"/>
  <c r="V152" i="69"/>
  <c r="F152" i="69"/>
  <c r="G152" i="69" s="1"/>
  <c r="H152" i="69" s="1"/>
  <c r="I152" i="69" s="1"/>
  <c r="J152" i="69" s="1"/>
  <c r="V151" i="69"/>
  <c r="F151" i="69"/>
  <c r="G151" i="69" s="1"/>
  <c r="H151" i="69" s="1"/>
  <c r="I151" i="69" s="1"/>
  <c r="J151" i="69" s="1"/>
  <c r="K151" i="69" s="1"/>
  <c r="V150" i="69"/>
  <c r="F150" i="69"/>
  <c r="G150" i="69" s="1"/>
  <c r="H150" i="69" s="1"/>
  <c r="I150" i="69" s="1"/>
  <c r="J150" i="69" s="1"/>
  <c r="V149" i="69"/>
  <c r="W149" i="69" s="1"/>
  <c r="F149" i="69"/>
  <c r="G149" i="69" s="1"/>
  <c r="H149" i="69" s="1"/>
  <c r="I149" i="69" s="1"/>
  <c r="J149" i="69" s="1"/>
  <c r="V148" i="69"/>
  <c r="W148" i="69" s="1"/>
  <c r="F148" i="69"/>
  <c r="G148" i="69" s="1"/>
  <c r="H148" i="69" s="1"/>
  <c r="I148" i="69" s="1"/>
  <c r="J148" i="69" s="1"/>
  <c r="V147" i="69"/>
  <c r="W147" i="69" s="1"/>
  <c r="X147" i="69" s="1"/>
  <c r="F147" i="69"/>
  <c r="G147" i="69" s="1"/>
  <c r="H147" i="69" s="1"/>
  <c r="I147" i="69" s="1"/>
  <c r="J147" i="69" s="1"/>
  <c r="V146" i="69"/>
  <c r="W146" i="69" s="1"/>
  <c r="X146" i="69" s="1"/>
  <c r="F146" i="69"/>
  <c r="G146" i="69" s="1"/>
  <c r="H146" i="69" s="1"/>
  <c r="I146" i="69" s="1"/>
  <c r="J146" i="69" s="1"/>
  <c r="K146" i="69" s="1"/>
  <c r="V145" i="69"/>
  <c r="F145" i="69"/>
  <c r="G145" i="69" s="1"/>
  <c r="H145" i="69" s="1"/>
  <c r="I145" i="69" s="1"/>
  <c r="J145" i="69" s="1"/>
  <c r="K145" i="69" s="1"/>
  <c r="V144" i="69"/>
  <c r="F144" i="69"/>
  <c r="G144" i="69" s="1"/>
  <c r="H144" i="69" s="1"/>
  <c r="I144" i="69" s="1"/>
  <c r="J144" i="69" s="1"/>
  <c r="K144" i="69" s="1"/>
  <c r="V143" i="69"/>
  <c r="F143" i="69"/>
  <c r="G143" i="69" s="1"/>
  <c r="H143" i="69" s="1"/>
  <c r="I143" i="69" s="1"/>
  <c r="J143" i="69" s="1"/>
  <c r="V142" i="69"/>
  <c r="F142" i="69"/>
  <c r="G142" i="69" s="1"/>
  <c r="H142" i="69" s="1"/>
  <c r="I142" i="69" s="1"/>
  <c r="J142" i="69" s="1"/>
  <c r="V141" i="69"/>
  <c r="W141" i="69" s="1"/>
  <c r="X141" i="69" s="1"/>
  <c r="F141" i="69"/>
  <c r="G141" i="69" s="1"/>
  <c r="H141" i="69" s="1"/>
  <c r="I141" i="69" s="1"/>
  <c r="J141" i="69" s="1"/>
  <c r="V140" i="69"/>
  <c r="W140" i="69" s="1"/>
  <c r="X140" i="69" s="1"/>
  <c r="F140" i="69"/>
  <c r="G140" i="69" s="1"/>
  <c r="H140" i="69" s="1"/>
  <c r="I140" i="69" s="1"/>
  <c r="J140" i="69" s="1"/>
  <c r="V139" i="69"/>
  <c r="W139" i="69" s="1"/>
  <c r="X139" i="69" s="1"/>
  <c r="F139" i="69"/>
  <c r="G139" i="69" s="1"/>
  <c r="H139" i="69" s="1"/>
  <c r="I139" i="69" s="1"/>
  <c r="J139" i="69" s="1"/>
  <c r="V138" i="69"/>
  <c r="W138" i="69" s="1"/>
  <c r="X138" i="69" s="1"/>
  <c r="F138" i="69"/>
  <c r="G138" i="69" s="1"/>
  <c r="H138" i="69" s="1"/>
  <c r="I138" i="69" s="1"/>
  <c r="J138" i="69" s="1"/>
  <c r="K138" i="69" s="1"/>
  <c r="V137" i="69"/>
  <c r="F137" i="69"/>
  <c r="G137" i="69" s="1"/>
  <c r="H137" i="69" s="1"/>
  <c r="I137" i="69" s="1"/>
  <c r="J137" i="69" s="1"/>
  <c r="V136" i="69"/>
  <c r="F136" i="69"/>
  <c r="G136" i="69" s="1"/>
  <c r="H136" i="69" s="1"/>
  <c r="I136" i="69" s="1"/>
  <c r="J136" i="69" s="1"/>
  <c r="K136" i="69" s="1"/>
  <c r="V135" i="69"/>
  <c r="F135" i="69"/>
  <c r="G135" i="69" s="1"/>
  <c r="H135" i="69" s="1"/>
  <c r="I135" i="69" s="1"/>
  <c r="J135" i="69" s="1"/>
  <c r="V134" i="69"/>
  <c r="F134" i="69"/>
  <c r="G134" i="69" s="1"/>
  <c r="H134" i="69" s="1"/>
  <c r="I134" i="69" s="1"/>
  <c r="J134" i="69" s="1"/>
  <c r="V133" i="69"/>
  <c r="W133" i="69" s="1"/>
  <c r="X133" i="69" s="1"/>
  <c r="F133" i="69"/>
  <c r="G133" i="69" s="1"/>
  <c r="H133" i="69" s="1"/>
  <c r="I133" i="69" s="1"/>
  <c r="J133" i="69" s="1"/>
  <c r="V132" i="69"/>
  <c r="W132" i="69" s="1"/>
  <c r="X132" i="69" s="1"/>
  <c r="F132" i="69"/>
  <c r="G132" i="69" s="1"/>
  <c r="H132" i="69" s="1"/>
  <c r="I132" i="69" s="1"/>
  <c r="J132" i="69" s="1"/>
  <c r="V131" i="69"/>
  <c r="W131" i="69" s="1"/>
  <c r="X131" i="69" s="1"/>
  <c r="F131" i="69"/>
  <c r="G131" i="69" s="1"/>
  <c r="H131" i="69" s="1"/>
  <c r="I131" i="69" s="1"/>
  <c r="J131" i="69" s="1"/>
  <c r="V130" i="69"/>
  <c r="W130" i="69" s="1"/>
  <c r="X130" i="69" s="1"/>
  <c r="F130" i="69"/>
  <c r="G130" i="69" s="1"/>
  <c r="H130" i="69" s="1"/>
  <c r="I130" i="69" s="1"/>
  <c r="J130" i="69" s="1"/>
  <c r="V129" i="69"/>
  <c r="F129" i="69"/>
  <c r="G129" i="69" s="1"/>
  <c r="H129" i="69" s="1"/>
  <c r="I129" i="69" s="1"/>
  <c r="J129" i="69" s="1"/>
  <c r="V128" i="69"/>
  <c r="F128" i="69"/>
  <c r="G128" i="69" s="1"/>
  <c r="H128" i="69" s="1"/>
  <c r="I128" i="69" s="1"/>
  <c r="J128" i="69" s="1"/>
  <c r="K128" i="69" s="1"/>
  <c r="V127" i="69"/>
  <c r="F127" i="69"/>
  <c r="G127" i="69" s="1"/>
  <c r="H127" i="69" s="1"/>
  <c r="I127" i="69" s="1"/>
  <c r="J127" i="69" s="1"/>
  <c r="V126" i="69"/>
  <c r="F126" i="69"/>
  <c r="G126" i="69" s="1"/>
  <c r="H126" i="69" s="1"/>
  <c r="I126" i="69" s="1"/>
  <c r="J126" i="69" s="1"/>
  <c r="V125" i="69"/>
  <c r="W125" i="69" s="1"/>
  <c r="X125" i="69" s="1"/>
  <c r="F125" i="69"/>
  <c r="G125" i="69" s="1"/>
  <c r="H125" i="69" s="1"/>
  <c r="I125" i="69" s="1"/>
  <c r="J125" i="69" s="1"/>
  <c r="V124" i="69"/>
  <c r="W124" i="69" s="1"/>
  <c r="X124" i="69" s="1"/>
  <c r="F124" i="69"/>
  <c r="G124" i="69" s="1"/>
  <c r="H124" i="69" s="1"/>
  <c r="I124" i="69" s="1"/>
  <c r="J124" i="69" s="1"/>
  <c r="V123" i="69"/>
  <c r="W123" i="69" s="1"/>
  <c r="X123" i="69" s="1"/>
  <c r="F123" i="69"/>
  <c r="G123" i="69" s="1"/>
  <c r="H123" i="69" s="1"/>
  <c r="I123" i="69" s="1"/>
  <c r="J123" i="69" s="1"/>
  <c r="V122" i="69"/>
  <c r="W122" i="69" s="1"/>
  <c r="X122" i="69" s="1"/>
  <c r="F122" i="69"/>
  <c r="G122" i="69" s="1"/>
  <c r="H122" i="69" s="1"/>
  <c r="I122" i="69" s="1"/>
  <c r="J122" i="69" s="1"/>
  <c r="V121" i="69"/>
  <c r="F121" i="69"/>
  <c r="G121" i="69" s="1"/>
  <c r="H121" i="69" s="1"/>
  <c r="I121" i="69" s="1"/>
  <c r="J121" i="69" s="1"/>
  <c r="K121" i="69" s="1"/>
  <c r="V120" i="69"/>
  <c r="F120" i="69"/>
  <c r="G120" i="69" s="1"/>
  <c r="H120" i="69" s="1"/>
  <c r="I120" i="69" s="1"/>
  <c r="J120" i="69" s="1"/>
  <c r="V119" i="69"/>
  <c r="F119" i="69"/>
  <c r="G119" i="69" s="1"/>
  <c r="H119" i="69" s="1"/>
  <c r="I119" i="69" s="1"/>
  <c r="J119" i="69" s="1"/>
  <c r="K119" i="69" s="1"/>
  <c r="V118" i="69"/>
  <c r="F118" i="69"/>
  <c r="G118" i="69" s="1"/>
  <c r="H118" i="69" s="1"/>
  <c r="I118" i="69" s="1"/>
  <c r="J118" i="69" s="1"/>
  <c r="V117" i="69"/>
  <c r="W117" i="69" s="1"/>
  <c r="F117" i="69"/>
  <c r="G117" i="69" s="1"/>
  <c r="H117" i="69" s="1"/>
  <c r="I117" i="69" s="1"/>
  <c r="J117" i="69" s="1"/>
  <c r="V116" i="69"/>
  <c r="F116" i="69"/>
  <c r="G116" i="69" s="1"/>
  <c r="H116" i="69" s="1"/>
  <c r="I116" i="69" s="1"/>
  <c r="J116" i="69" s="1"/>
  <c r="V115" i="69"/>
  <c r="W115" i="69" s="1"/>
  <c r="X115" i="69" s="1"/>
  <c r="F115" i="69"/>
  <c r="G115" i="69" s="1"/>
  <c r="H115" i="69" s="1"/>
  <c r="I115" i="69" s="1"/>
  <c r="J115" i="69" s="1"/>
  <c r="V114" i="69"/>
  <c r="W114" i="69" s="1"/>
  <c r="X114" i="69" s="1"/>
  <c r="F114" i="69"/>
  <c r="V113" i="69"/>
  <c r="F113" i="69"/>
  <c r="G113" i="69" s="1"/>
  <c r="H113" i="69" s="1"/>
  <c r="I113" i="69" s="1"/>
  <c r="J113" i="69" s="1"/>
  <c r="V112" i="69"/>
  <c r="F112" i="69"/>
  <c r="V111" i="69"/>
  <c r="F111" i="69"/>
  <c r="G111" i="69" s="1"/>
  <c r="H111" i="69" s="1"/>
  <c r="I111" i="69" s="1"/>
  <c r="J111" i="69" s="1"/>
  <c r="V110" i="69"/>
  <c r="F110" i="69"/>
  <c r="V109" i="69"/>
  <c r="W109" i="69" s="1"/>
  <c r="X109" i="69" s="1"/>
  <c r="F109" i="69"/>
  <c r="G109" i="69" s="1"/>
  <c r="H109" i="69" s="1"/>
  <c r="I109" i="69" s="1"/>
  <c r="J109" i="69" s="1"/>
  <c r="V108" i="69"/>
  <c r="W108" i="69" s="1"/>
  <c r="X108" i="69" s="1"/>
  <c r="F108" i="69"/>
  <c r="V107" i="69"/>
  <c r="W107" i="69" s="1"/>
  <c r="X107" i="69" s="1"/>
  <c r="F107" i="69"/>
  <c r="G107" i="69" s="1"/>
  <c r="H107" i="69" s="1"/>
  <c r="I107" i="69" s="1"/>
  <c r="J107" i="69" s="1"/>
  <c r="V106" i="69"/>
  <c r="W106" i="69" s="1"/>
  <c r="X106" i="69" s="1"/>
  <c r="F106" i="69"/>
  <c r="V105" i="69"/>
  <c r="F105" i="69"/>
  <c r="G105" i="69" s="1"/>
  <c r="H105" i="69" s="1"/>
  <c r="I105" i="69" s="1"/>
  <c r="J105" i="69" s="1"/>
  <c r="K105" i="69" s="1"/>
  <c r="V104" i="69"/>
  <c r="F104" i="69"/>
  <c r="V103" i="69"/>
  <c r="F103" i="69"/>
  <c r="G103" i="69" s="1"/>
  <c r="H103" i="69" s="1"/>
  <c r="I103" i="69" s="1"/>
  <c r="J103" i="69" s="1"/>
  <c r="V102" i="69"/>
  <c r="W102" i="69" s="1"/>
  <c r="X102" i="69" s="1"/>
  <c r="F102" i="69"/>
  <c r="V101" i="69"/>
  <c r="F101" i="69"/>
  <c r="G101" i="69" s="1"/>
  <c r="H101" i="69" s="1"/>
  <c r="I101" i="69" s="1"/>
  <c r="J101" i="69" s="1"/>
  <c r="V100" i="69"/>
  <c r="F100" i="69"/>
  <c r="V99" i="69"/>
  <c r="W99" i="69" s="1"/>
  <c r="F99" i="69"/>
  <c r="G99" i="69" s="1"/>
  <c r="H99" i="69" s="1"/>
  <c r="I99" i="69" s="1"/>
  <c r="J99" i="69" s="1"/>
  <c r="V98" i="69"/>
  <c r="F98" i="69"/>
  <c r="V97" i="69"/>
  <c r="F97" i="69"/>
  <c r="G97" i="69" s="1"/>
  <c r="H97" i="69" s="1"/>
  <c r="I97" i="69" s="1"/>
  <c r="J97" i="69" s="1"/>
  <c r="V96" i="69"/>
  <c r="F96" i="69"/>
  <c r="V95" i="69"/>
  <c r="W95" i="69" s="1"/>
  <c r="X95" i="69" s="1"/>
  <c r="Y95" i="69" s="1"/>
  <c r="F95" i="69"/>
  <c r="G95" i="69" s="1"/>
  <c r="H95" i="69" s="1"/>
  <c r="I95" i="69" s="1"/>
  <c r="J95" i="69" s="1"/>
  <c r="V94" i="69"/>
  <c r="W94" i="69" s="1"/>
  <c r="X94" i="69" s="1"/>
  <c r="F94" i="69"/>
  <c r="V93" i="69"/>
  <c r="F93" i="69"/>
  <c r="G93" i="69" s="1"/>
  <c r="H93" i="69" s="1"/>
  <c r="I93" i="69" s="1"/>
  <c r="J93" i="69" s="1"/>
  <c r="V92" i="69"/>
  <c r="W92" i="69" s="1"/>
  <c r="F92" i="69"/>
  <c r="V91" i="69"/>
  <c r="W91" i="69" s="1"/>
  <c r="F91" i="69"/>
  <c r="G91" i="69" s="1"/>
  <c r="H91" i="69" s="1"/>
  <c r="I91" i="69" s="1"/>
  <c r="J91" i="69" s="1"/>
  <c r="V90" i="69"/>
  <c r="W90" i="69" s="1"/>
  <c r="F90" i="69"/>
  <c r="V89" i="69"/>
  <c r="F89" i="69"/>
  <c r="G89" i="69" s="1"/>
  <c r="H89" i="69" s="1"/>
  <c r="I89" i="69" s="1"/>
  <c r="J89" i="69" s="1"/>
  <c r="K89" i="69" s="1"/>
  <c r="V88" i="69"/>
  <c r="F88" i="69"/>
  <c r="V87" i="69"/>
  <c r="W87" i="69" s="1"/>
  <c r="X87" i="69" s="1"/>
  <c r="Y87" i="69" s="1"/>
  <c r="F87" i="69"/>
  <c r="G87" i="69" s="1"/>
  <c r="H87" i="69" s="1"/>
  <c r="I87" i="69" s="1"/>
  <c r="J87" i="69" s="1"/>
  <c r="K87" i="69" s="1"/>
  <c r="V86" i="69"/>
  <c r="W86" i="69" s="1"/>
  <c r="X86" i="69" s="1"/>
  <c r="Y86" i="69" s="1"/>
  <c r="F86" i="69"/>
  <c r="V85" i="69"/>
  <c r="W85" i="69" s="1"/>
  <c r="F85" i="69"/>
  <c r="G85" i="69" s="1"/>
  <c r="H85" i="69" s="1"/>
  <c r="I85" i="69" s="1"/>
  <c r="J85" i="69" s="1"/>
  <c r="V84" i="69"/>
  <c r="W84" i="69" s="1"/>
  <c r="F84" i="69"/>
  <c r="V83" i="69"/>
  <c r="F83" i="69"/>
  <c r="G83" i="69" s="1"/>
  <c r="H83" i="69" s="1"/>
  <c r="I83" i="69" s="1"/>
  <c r="J83" i="69" s="1"/>
  <c r="V82" i="69"/>
  <c r="W82" i="69" s="1"/>
  <c r="F82" i="69"/>
  <c r="V81" i="69"/>
  <c r="F81" i="69"/>
  <c r="G81" i="69" s="1"/>
  <c r="H81" i="69" s="1"/>
  <c r="I81" i="69" s="1"/>
  <c r="J81" i="69" s="1"/>
  <c r="V80" i="69"/>
  <c r="F80" i="69"/>
  <c r="V79" i="69"/>
  <c r="F79" i="69"/>
  <c r="G79" i="69" s="1"/>
  <c r="H79" i="69" s="1"/>
  <c r="I79" i="69" s="1"/>
  <c r="J79" i="69" s="1"/>
  <c r="V78" i="69"/>
  <c r="F78" i="69"/>
  <c r="V77" i="69"/>
  <c r="W77" i="69" s="1"/>
  <c r="X77" i="69" s="1"/>
  <c r="F77" i="69"/>
  <c r="G77" i="69" s="1"/>
  <c r="H77" i="69" s="1"/>
  <c r="I77" i="69" s="1"/>
  <c r="J77" i="69" s="1"/>
  <c r="V76" i="69"/>
  <c r="W76" i="69" s="1"/>
  <c r="X76" i="69" s="1"/>
  <c r="F76" i="69"/>
  <c r="V75" i="69"/>
  <c r="W75" i="69" s="1"/>
  <c r="F75" i="69"/>
  <c r="G75" i="69" s="1"/>
  <c r="H75" i="69" s="1"/>
  <c r="I75" i="69" s="1"/>
  <c r="J75" i="69" s="1"/>
  <c r="V74" i="69"/>
  <c r="W74" i="69" s="1"/>
  <c r="X74" i="69" s="1"/>
  <c r="F74" i="69"/>
  <c r="V73" i="69"/>
  <c r="F73" i="69"/>
  <c r="G73" i="69" s="1"/>
  <c r="H73" i="69" s="1"/>
  <c r="I73" i="69" s="1"/>
  <c r="J73" i="69" s="1"/>
  <c r="V72" i="69"/>
  <c r="F72" i="69"/>
  <c r="V71" i="69"/>
  <c r="F71" i="69"/>
  <c r="G71" i="69" s="1"/>
  <c r="H71" i="69" s="1"/>
  <c r="I71" i="69" s="1"/>
  <c r="J71" i="69" s="1"/>
  <c r="K71" i="69" s="1"/>
  <c r="V70" i="69"/>
  <c r="F70" i="69"/>
  <c r="V69" i="69"/>
  <c r="W69" i="69" s="1"/>
  <c r="X69" i="69" s="1"/>
  <c r="F69" i="69"/>
  <c r="G69" i="69" s="1"/>
  <c r="H69" i="69" s="1"/>
  <c r="I69" i="69" s="1"/>
  <c r="J69" i="69" s="1"/>
  <c r="V68" i="69"/>
  <c r="W68" i="69" s="1"/>
  <c r="F68" i="69"/>
  <c r="V67" i="69"/>
  <c r="W67" i="69" s="1"/>
  <c r="X67" i="69" s="1"/>
  <c r="F67" i="69"/>
  <c r="G67" i="69" s="1"/>
  <c r="H67" i="69" s="1"/>
  <c r="I67" i="69" s="1"/>
  <c r="J67" i="69" s="1"/>
  <c r="V66" i="69"/>
  <c r="W66" i="69" s="1"/>
  <c r="X66" i="69" s="1"/>
  <c r="F66" i="69"/>
  <c r="V65" i="69"/>
  <c r="F65" i="69"/>
  <c r="G65" i="69" s="1"/>
  <c r="H65" i="69" s="1"/>
  <c r="I65" i="69" s="1"/>
  <c r="J65" i="69" s="1"/>
  <c r="V64" i="69"/>
  <c r="F64" i="69"/>
  <c r="V63" i="69"/>
  <c r="W63" i="69" s="1"/>
  <c r="F63" i="69"/>
  <c r="G63" i="69" s="1"/>
  <c r="H63" i="69" s="1"/>
  <c r="I63" i="69" s="1"/>
  <c r="J63" i="69" s="1"/>
  <c r="K63" i="69" s="1"/>
  <c r="V62" i="69"/>
  <c r="W62" i="69" s="1"/>
  <c r="X62" i="69" s="1"/>
  <c r="F62" i="69"/>
  <c r="V61" i="69"/>
  <c r="W61" i="69" s="1"/>
  <c r="X61" i="69" s="1"/>
  <c r="F61" i="69"/>
  <c r="G61" i="69" s="1"/>
  <c r="H61" i="69" s="1"/>
  <c r="I61" i="69" s="1"/>
  <c r="J61" i="69" s="1"/>
  <c r="V60" i="69"/>
  <c r="W60" i="69" s="1"/>
  <c r="F60" i="69"/>
  <c r="V59" i="69"/>
  <c r="G59" i="69"/>
  <c r="H59" i="69" s="1"/>
  <c r="I59" i="69" s="1"/>
  <c r="J59" i="69" s="1"/>
  <c r="V58" i="69"/>
  <c r="W58" i="69" s="1"/>
  <c r="F58" i="69"/>
  <c r="V57" i="69"/>
  <c r="F57" i="69"/>
  <c r="G57" i="69" s="1"/>
  <c r="H57" i="69" s="1"/>
  <c r="I57" i="69" s="1"/>
  <c r="J57" i="69" s="1"/>
  <c r="K57" i="69" s="1"/>
  <c r="V56" i="69"/>
  <c r="F56" i="69"/>
  <c r="V55" i="69"/>
  <c r="W55" i="69" s="1"/>
  <c r="X55" i="69" s="1"/>
  <c r="Y55" i="69" s="1"/>
  <c r="F55" i="69"/>
  <c r="G55" i="69" s="1"/>
  <c r="H55" i="69" s="1"/>
  <c r="I55" i="69" s="1"/>
  <c r="J55" i="69" s="1"/>
  <c r="K55" i="69" s="1"/>
  <c r="V54" i="69"/>
  <c r="W54" i="69" s="1"/>
  <c r="X54" i="69" s="1"/>
  <c r="Y54" i="69" s="1"/>
  <c r="F54" i="69"/>
  <c r="V53" i="69"/>
  <c r="F53" i="69"/>
  <c r="G53" i="69" s="1"/>
  <c r="H53" i="69" s="1"/>
  <c r="I53" i="69" s="1"/>
  <c r="J53" i="69" s="1"/>
  <c r="V52" i="69"/>
  <c r="W52" i="69" s="1"/>
  <c r="X52" i="69" s="1"/>
  <c r="V51" i="69"/>
  <c r="F51" i="69"/>
  <c r="G51" i="69" s="1"/>
  <c r="H51" i="69" s="1"/>
  <c r="I51" i="69" s="1"/>
  <c r="J51" i="69" s="1"/>
  <c r="K51" i="69" s="1"/>
  <c r="V50" i="69"/>
  <c r="W50" i="69" s="1"/>
  <c r="X50" i="69" s="1"/>
  <c r="Y50" i="69" s="1"/>
  <c r="G50" i="69"/>
  <c r="H50" i="69" s="1"/>
  <c r="I50" i="69" s="1"/>
  <c r="J50" i="69" s="1"/>
  <c r="K50" i="69" s="1"/>
  <c r="V49" i="69"/>
  <c r="W49" i="69" s="1"/>
  <c r="X49" i="69" s="1"/>
  <c r="Y49" i="69" s="1"/>
  <c r="O49" i="69"/>
  <c r="G49" i="69"/>
  <c r="H49" i="69" s="1"/>
  <c r="I49" i="69" s="1"/>
  <c r="J49" i="69" s="1"/>
  <c r="K49" i="69" s="1"/>
  <c r="V48" i="69"/>
  <c r="O48" i="69"/>
  <c r="G48" i="69"/>
  <c r="H48" i="69" s="1"/>
  <c r="I48" i="69" s="1"/>
  <c r="J48" i="69" s="1"/>
  <c r="K48" i="69" s="1"/>
  <c r="V47" i="69"/>
  <c r="W47" i="69" s="1"/>
  <c r="F47" i="69"/>
  <c r="G47" i="69" s="1"/>
  <c r="H47" i="69" s="1"/>
  <c r="I47" i="69" s="1"/>
  <c r="J47" i="69" s="1"/>
  <c r="V46" i="69"/>
  <c r="W46" i="69" s="1"/>
  <c r="V45" i="69"/>
  <c r="W45" i="69" s="1"/>
  <c r="X45" i="69" s="1"/>
  <c r="Y45" i="69" s="1"/>
  <c r="G45" i="69"/>
  <c r="H45" i="69" s="1"/>
  <c r="I45" i="69" s="1"/>
  <c r="J45" i="69" s="1"/>
  <c r="K45" i="69" s="1"/>
  <c r="V44" i="69"/>
  <c r="W44" i="69" s="1"/>
  <c r="X44" i="69" s="1"/>
  <c r="Y44" i="69" s="1"/>
  <c r="O44" i="69"/>
  <c r="G44" i="69"/>
  <c r="H44" i="69" s="1"/>
  <c r="I44" i="69" s="1"/>
  <c r="J44" i="69" s="1"/>
  <c r="V43" i="69"/>
  <c r="O43" i="69"/>
  <c r="G43" i="69"/>
  <c r="H43" i="69" s="1"/>
  <c r="I43" i="69" s="1"/>
  <c r="J43" i="69" s="1"/>
  <c r="V42" i="69"/>
  <c r="O42" i="69"/>
  <c r="G42" i="69"/>
  <c r="H42" i="69" s="1"/>
  <c r="I42" i="69" s="1"/>
  <c r="J42" i="69" s="1"/>
  <c r="V41" i="69"/>
  <c r="W41" i="69" s="1"/>
  <c r="G41" i="69"/>
  <c r="H41" i="69" s="1"/>
  <c r="I41" i="69" s="1"/>
  <c r="J41" i="69" s="1"/>
  <c r="V40" i="69"/>
  <c r="W40" i="69" s="1"/>
  <c r="X40" i="69" s="1"/>
  <c r="O40" i="69"/>
  <c r="G40" i="69"/>
  <c r="H40" i="69" s="1"/>
  <c r="I40" i="69" s="1"/>
  <c r="J40" i="69" s="1"/>
  <c r="V39" i="69"/>
  <c r="W39" i="69" s="1"/>
  <c r="X39" i="69" s="1"/>
  <c r="Y39" i="69" s="1"/>
  <c r="G39" i="69"/>
  <c r="H39" i="69" s="1"/>
  <c r="I39" i="69" s="1"/>
  <c r="J39" i="69" s="1"/>
  <c r="V38" i="69"/>
  <c r="O38" i="69"/>
  <c r="F38" i="69"/>
  <c r="G38" i="69" s="1"/>
  <c r="H38" i="69" s="1"/>
  <c r="I38" i="69" s="1"/>
  <c r="J38" i="69" s="1"/>
  <c r="V37" i="69"/>
  <c r="W37" i="69" s="1"/>
  <c r="F37" i="69"/>
  <c r="G37" i="69" s="1"/>
  <c r="H37" i="69" s="1"/>
  <c r="I37" i="69" s="1"/>
  <c r="J37" i="69" s="1"/>
  <c r="V36" i="69"/>
  <c r="W36" i="69" s="1"/>
  <c r="V35" i="69"/>
  <c r="F35" i="69"/>
  <c r="G35" i="69" s="1"/>
  <c r="H35" i="69" s="1"/>
  <c r="I35" i="69" s="1"/>
  <c r="J35" i="69" s="1"/>
  <c r="V34" i="69"/>
  <c r="F34" i="69"/>
  <c r="G34" i="69" s="1"/>
  <c r="H34" i="69" s="1"/>
  <c r="I34" i="69" s="1"/>
  <c r="J34" i="69" s="1"/>
  <c r="V33" i="69"/>
  <c r="F33" i="69"/>
  <c r="G33" i="69" s="1"/>
  <c r="H33" i="69" s="1"/>
  <c r="I33" i="69" s="1"/>
  <c r="J33" i="69" s="1"/>
  <c r="V32" i="69"/>
  <c r="F32" i="69"/>
  <c r="G32" i="69" s="1"/>
  <c r="H32" i="69" s="1"/>
  <c r="I32" i="69" s="1"/>
  <c r="J32" i="69" s="1"/>
  <c r="V31" i="69"/>
  <c r="O31" i="69"/>
  <c r="F31" i="69"/>
  <c r="G31" i="69" s="1"/>
  <c r="H31" i="69" s="1"/>
  <c r="I31" i="69" s="1"/>
  <c r="J31" i="69" s="1"/>
  <c r="V30" i="69"/>
  <c r="G30" i="69"/>
  <c r="H30" i="69" s="1"/>
  <c r="I30" i="69" s="1"/>
  <c r="J30" i="69" s="1"/>
  <c r="V29" i="69"/>
  <c r="O29" i="69"/>
  <c r="G29" i="69"/>
  <c r="H29" i="69" s="1"/>
  <c r="I29" i="69" s="1"/>
  <c r="J29" i="69" s="1"/>
  <c r="V28" i="69"/>
  <c r="W28" i="69" s="1"/>
  <c r="X28" i="69" s="1"/>
  <c r="G28" i="69"/>
  <c r="H28" i="69" s="1"/>
  <c r="I28" i="69" s="1"/>
  <c r="J28" i="69" s="1"/>
  <c r="V27" i="69"/>
  <c r="W27" i="69" s="1"/>
  <c r="G27" i="69"/>
  <c r="H27" i="69" s="1"/>
  <c r="I27" i="69" s="1"/>
  <c r="J27" i="69" s="1"/>
  <c r="K27" i="69" s="1"/>
  <c r="V26" i="69"/>
  <c r="W26" i="69" s="1"/>
  <c r="X26" i="69" s="1"/>
  <c r="F26" i="69"/>
  <c r="G26" i="69" s="1"/>
  <c r="H26" i="69" s="1"/>
  <c r="I26" i="69" s="1"/>
  <c r="J26" i="69" s="1"/>
  <c r="K26" i="69" s="1"/>
  <c r="V25" i="69"/>
  <c r="O25" i="69"/>
  <c r="O26" i="69" s="1"/>
  <c r="O27" i="69" s="1"/>
  <c r="F25" i="69"/>
  <c r="G25" i="69" s="1"/>
  <c r="H25" i="69" s="1"/>
  <c r="I25" i="69" s="1"/>
  <c r="J25" i="69" s="1"/>
  <c r="V24" i="69"/>
  <c r="W24" i="69" s="1"/>
  <c r="F24" i="69"/>
  <c r="G24" i="69" s="1"/>
  <c r="H24" i="69" s="1"/>
  <c r="I24" i="69" s="1"/>
  <c r="J24" i="69" s="1"/>
  <c r="V23" i="69"/>
  <c r="W23" i="69" s="1"/>
  <c r="O23" i="69"/>
  <c r="G23" i="69"/>
  <c r="H23" i="69" s="1"/>
  <c r="I23" i="69" s="1"/>
  <c r="J23" i="69" s="1"/>
  <c r="V22" i="69"/>
  <c r="W22" i="69" s="1"/>
  <c r="X22" i="69" s="1"/>
  <c r="G22" i="69"/>
  <c r="H22" i="69" s="1"/>
  <c r="I22" i="69" s="1"/>
  <c r="J22" i="69" s="1"/>
  <c r="T21" i="69"/>
  <c r="V21" i="69" s="1"/>
  <c r="W21" i="69" s="1"/>
  <c r="D21" i="69"/>
  <c r="V20" i="69"/>
  <c r="W20" i="69" s="1"/>
  <c r="G20" i="69"/>
  <c r="H20" i="69" s="1"/>
  <c r="I20" i="69" s="1"/>
  <c r="J20" i="69" s="1"/>
  <c r="V19" i="69"/>
  <c r="W19" i="69" s="1"/>
  <c r="F19" i="69"/>
  <c r="G19" i="69" s="1"/>
  <c r="H19" i="69" s="1"/>
  <c r="I19" i="69" s="1"/>
  <c r="J19" i="69" s="1"/>
  <c r="V18" i="69"/>
  <c r="W18" i="69" s="1"/>
  <c r="O18" i="69"/>
  <c r="O17" i="69" s="1"/>
  <c r="G18" i="69"/>
  <c r="H18" i="69" s="1"/>
  <c r="I18" i="69" s="1"/>
  <c r="J18" i="69" s="1"/>
  <c r="V17" i="69"/>
  <c r="W17" i="69" s="1"/>
  <c r="G17" i="69"/>
  <c r="H17" i="69" s="1"/>
  <c r="I17" i="69" s="1"/>
  <c r="J17" i="69" s="1"/>
  <c r="V16" i="69"/>
  <c r="W16" i="69" s="1"/>
  <c r="X16" i="69" s="1"/>
  <c r="G16" i="69"/>
  <c r="H16" i="69" s="1"/>
  <c r="I16" i="69" s="1"/>
  <c r="J16" i="69" s="1"/>
  <c r="K16" i="69" s="1"/>
  <c r="V15" i="69"/>
  <c r="W15" i="69" s="1"/>
  <c r="O15" i="69"/>
  <c r="G15" i="69"/>
  <c r="H15" i="69" s="1"/>
  <c r="I15" i="69" s="1"/>
  <c r="J15" i="69" s="1"/>
  <c r="V14" i="69"/>
  <c r="W14" i="69" s="1"/>
  <c r="F14" i="69"/>
  <c r="G14" i="69" s="1"/>
  <c r="H14" i="69" s="1"/>
  <c r="I14" i="69" s="1"/>
  <c r="J14" i="69" s="1"/>
  <c r="V13" i="69"/>
  <c r="W13" i="69" s="1"/>
  <c r="F13" i="69"/>
  <c r="G13" i="69" s="1"/>
  <c r="H13" i="69" s="1"/>
  <c r="I13" i="69" s="1"/>
  <c r="J13" i="69" s="1"/>
  <c r="V12" i="69"/>
  <c r="W12" i="69" s="1"/>
  <c r="G12" i="69"/>
  <c r="H12" i="69" s="1"/>
  <c r="I12" i="69" s="1"/>
  <c r="J12" i="69" s="1"/>
  <c r="V11" i="69"/>
  <c r="W11" i="69" s="1"/>
  <c r="X11" i="69" s="1"/>
  <c r="O11" i="69"/>
  <c r="G11" i="69"/>
  <c r="H11" i="69" s="1"/>
  <c r="I11" i="69" s="1"/>
  <c r="J11" i="69" s="1"/>
  <c r="V10" i="69"/>
  <c r="W10" i="69" s="1"/>
  <c r="X10" i="69" s="1"/>
  <c r="Y10" i="69" s="1"/>
  <c r="G10" i="69"/>
  <c r="H10" i="69" s="1"/>
  <c r="I10" i="69" s="1"/>
  <c r="J10" i="69" s="1"/>
  <c r="V9" i="69"/>
  <c r="W9" i="69" s="1"/>
  <c r="X9" i="69" s="1"/>
  <c r="Y9" i="69" s="1"/>
  <c r="G9" i="69"/>
  <c r="H9" i="69" s="1"/>
  <c r="I9" i="69" s="1"/>
  <c r="J9" i="69" s="1"/>
  <c r="V8" i="69"/>
  <c r="W8" i="69" s="1"/>
  <c r="X8" i="69" s="1"/>
  <c r="Y8" i="69" s="1"/>
  <c r="O8" i="69"/>
  <c r="G8" i="69"/>
  <c r="H8" i="69" s="1"/>
  <c r="I8" i="69" s="1"/>
  <c r="J8" i="69" s="1"/>
  <c r="V7" i="69"/>
  <c r="W7" i="69" s="1"/>
  <c r="G7" i="69"/>
  <c r="H7" i="69" s="1"/>
  <c r="I7" i="69" s="1"/>
  <c r="J7" i="69" s="1"/>
  <c r="O21" i="69" l="1"/>
  <c r="E21" i="69"/>
  <c r="G623" i="69"/>
  <c r="H623" i="69" s="1"/>
  <c r="I623" i="69" s="1"/>
  <c r="J623" i="69" s="1"/>
  <c r="K623" i="69" s="1"/>
  <c r="E623" i="69"/>
  <c r="G21" i="69"/>
  <c r="H21" i="69" s="1"/>
  <c r="I21" i="69" s="1"/>
  <c r="J21" i="69" s="1"/>
  <c r="K21" i="69" s="1"/>
  <c r="L21" i="69" s="1"/>
  <c r="M21" i="69" s="1"/>
  <c r="N21" i="69" s="1"/>
  <c r="X149" i="69"/>
  <c r="Y149" i="69" s="1"/>
  <c r="Z149" i="69" s="1"/>
  <c r="X518" i="69"/>
  <c r="Y518" i="69" s="1"/>
  <c r="Z518" i="69" s="1"/>
  <c r="X546" i="69"/>
  <c r="Y546" i="69" s="1"/>
  <c r="Z546" i="69" s="1"/>
  <c r="X387" i="69"/>
  <c r="Y387" i="69" s="1"/>
  <c r="X293" i="69"/>
  <c r="Y293" i="69" s="1"/>
  <c r="Z293" i="69" s="1"/>
  <c r="X306" i="69"/>
  <c r="Y306" i="69" s="1"/>
  <c r="Z306" i="69" s="1"/>
  <c r="K465" i="69"/>
  <c r="L465" i="69" s="1"/>
  <c r="M465" i="69" s="1"/>
  <c r="N465" i="69" s="1"/>
  <c r="P465" i="69" s="1"/>
  <c r="W496" i="69"/>
  <c r="X496" i="69" s="1"/>
  <c r="Y496" i="69" s="1"/>
  <c r="Z496" i="69" s="1"/>
  <c r="X288" i="69"/>
  <c r="Y288" i="69" s="1"/>
  <c r="Z288" i="69" s="1"/>
  <c r="W290" i="69"/>
  <c r="X290" i="69" s="1"/>
  <c r="Y290" i="69" s="1"/>
  <c r="W319" i="69"/>
  <c r="X319" i="69" s="1"/>
  <c r="Y319" i="69" s="1"/>
  <c r="X300" i="69"/>
  <c r="Y300" i="69" s="1"/>
  <c r="Z300" i="69" s="1"/>
  <c r="W302" i="69"/>
  <c r="X302" i="69" s="1"/>
  <c r="Y302" i="69" s="1"/>
  <c r="Z302" i="69" s="1"/>
  <c r="X403" i="69"/>
  <c r="Y403" i="69" s="1"/>
  <c r="Z403" i="69" s="1"/>
  <c r="X583" i="69"/>
  <c r="Y583" i="69" s="1"/>
  <c r="X631" i="69"/>
  <c r="Y631" i="69" s="1"/>
  <c r="X448" i="69"/>
  <c r="Y448" i="69" s="1"/>
  <c r="X157" i="69"/>
  <c r="Y157" i="69" s="1"/>
  <c r="Z157" i="69" s="1"/>
  <c r="X341" i="69"/>
  <c r="Y341" i="69" s="1"/>
  <c r="Z341" i="69" s="1"/>
  <c r="X349" i="69"/>
  <c r="Y349" i="69" s="1"/>
  <c r="X385" i="69"/>
  <c r="Y385" i="69" s="1"/>
  <c r="Z385" i="69" s="1"/>
  <c r="X510" i="69"/>
  <c r="Y510" i="69" s="1"/>
  <c r="Z510" i="69" s="1"/>
  <c r="X624" i="69"/>
  <c r="Y624" i="69" s="1"/>
  <c r="Z624" i="69" s="1"/>
  <c r="W451" i="69"/>
  <c r="X451" i="69" s="1"/>
  <c r="Y451" i="69" s="1"/>
  <c r="Z451" i="69" s="1"/>
  <c r="W497" i="69"/>
  <c r="X497" i="69" s="1"/>
  <c r="Y497" i="69" s="1"/>
  <c r="Z497" i="69" s="1"/>
  <c r="W597" i="69"/>
  <c r="X597" i="69" s="1"/>
  <c r="Y597" i="69" s="1"/>
  <c r="Z597" i="69" s="1"/>
  <c r="X85" i="69"/>
  <c r="Y85" i="69" s="1"/>
  <c r="Z85" i="69" s="1"/>
  <c r="W100" i="69"/>
  <c r="X100" i="69" s="1"/>
  <c r="Y100" i="69" s="1"/>
  <c r="Z100" i="69" s="1"/>
  <c r="W101" i="69"/>
  <c r="X101" i="69" s="1"/>
  <c r="Y101" i="69" s="1"/>
  <c r="Z101" i="69" s="1"/>
  <c r="X211" i="69"/>
  <c r="Y211" i="69" s="1"/>
  <c r="Z211" i="69" s="1"/>
  <c r="W250" i="69"/>
  <c r="X250" i="69" s="1"/>
  <c r="Y250" i="69" s="1"/>
  <c r="Z250" i="69" s="1"/>
  <c r="AA250" i="69" s="1"/>
  <c r="AB250" i="69" s="1"/>
  <c r="W274" i="69"/>
  <c r="X274" i="69" s="1"/>
  <c r="Y274" i="69" s="1"/>
  <c r="Z274" i="69" s="1"/>
  <c r="X278" i="69"/>
  <c r="Y278" i="69" s="1"/>
  <c r="Z278" i="69" s="1"/>
  <c r="AA278" i="69" s="1"/>
  <c r="AB278" i="69" s="1"/>
  <c r="X287" i="69"/>
  <c r="Y287" i="69" s="1"/>
  <c r="Z287" i="69" s="1"/>
  <c r="X291" i="69"/>
  <c r="Y291" i="69" s="1"/>
  <c r="X303" i="69"/>
  <c r="Y303" i="69" s="1"/>
  <c r="X310" i="69"/>
  <c r="Y310" i="69" s="1"/>
  <c r="Z310" i="69" s="1"/>
  <c r="X326" i="69"/>
  <c r="Y326" i="69" s="1"/>
  <c r="W468" i="69"/>
  <c r="X468" i="69" s="1"/>
  <c r="Y468" i="69" s="1"/>
  <c r="Z468" i="69" s="1"/>
  <c r="W637" i="69"/>
  <c r="X637" i="69" s="1"/>
  <c r="Y637" i="69" s="1"/>
  <c r="Z637" i="69" s="1"/>
  <c r="X68" i="69"/>
  <c r="Y68" i="69" s="1"/>
  <c r="Z68" i="69" s="1"/>
  <c r="X27" i="69"/>
  <c r="Y27" i="69" s="1"/>
  <c r="Z27" i="69" s="1"/>
  <c r="W466" i="69"/>
  <c r="X466" i="69" s="1"/>
  <c r="X280" i="69"/>
  <c r="Y280" i="69" s="1"/>
  <c r="Z280" i="69" s="1"/>
  <c r="X289" i="69"/>
  <c r="Y289" i="69" s="1"/>
  <c r="Z289" i="69" s="1"/>
  <c r="X301" i="69"/>
  <c r="Y301" i="69" s="1"/>
  <c r="Z301" i="69" s="1"/>
  <c r="X314" i="69"/>
  <c r="Y314" i="69" s="1"/>
  <c r="X363" i="69"/>
  <c r="Y363" i="69" s="1"/>
  <c r="Z363" i="69" s="1"/>
  <c r="W386" i="69"/>
  <c r="X386" i="69" s="1"/>
  <c r="Y386" i="69" s="1"/>
  <c r="Z386" i="69" s="1"/>
  <c r="X625" i="69"/>
  <c r="Y625" i="69" s="1"/>
  <c r="Z625" i="69" s="1"/>
  <c r="K637" i="69"/>
  <c r="L637" i="69" s="1"/>
  <c r="M637" i="69" s="1"/>
  <c r="N637" i="69" s="1"/>
  <c r="P637" i="69" s="1"/>
  <c r="X413" i="69"/>
  <c r="Y413" i="69" s="1"/>
  <c r="Z413" i="69" s="1"/>
  <c r="X527" i="69"/>
  <c r="Y527" i="69" s="1"/>
  <c r="Z527" i="69" s="1"/>
  <c r="X567" i="69"/>
  <c r="Y567" i="69" s="1"/>
  <c r="Z567" i="69" s="1"/>
  <c r="X608" i="69"/>
  <c r="Y608" i="69" s="1"/>
  <c r="Z608" i="69" s="1"/>
  <c r="X610" i="69"/>
  <c r="Y610" i="69" s="1"/>
  <c r="X643" i="69"/>
  <c r="Y643" i="69" s="1"/>
  <c r="Z643" i="69" s="1"/>
  <c r="K33" i="69"/>
  <c r="L33" i="69" s="1"/>
  <c r="M33" i="69" s="1"/>
  <c r="N33" i="69" s="1"/>
  <c r="P33" i="69" s="1"/>
  <c r="K35" i="69"/>
  <c r="L35" i="69" s="1"/>
  <c r="M35" i="69" s="1"/>
  <c r="N35" i="69" s="1"/>
  <c r="P35" i="69" s="1"/>
  <c r="K190" i="69"/>
  <c r="L190" i="69" s="1"/>
  <c r="M190" i="69" s="1"/>
  <c r="N190" i="69" s="1"/>
  <c r="P190" i="69" s="1"/>
  <c r="K185" i="69"/>
  <c r="L185" i="69" s="1"/>
  <c r="M185" i="69" s="1"/>
  <c r="N185" i="69" s="1"/>
  <c r="P185" i="69" s="1"/>
  <c r="K266" i="69"/>
  <c r="L266" i="69" s="1"/>
  <c r="M266" i="69" s="1"/>
  <c r="N266" i="69" s="1"/>
  <c r="P266" i="69" s="1"/>
  <c r="Y11" i="69"/>
  <c r="Z11" i="69" s="1"/>
  <c r="AA11" i="69" s="1"/>
  <c r="Y267" i="69"/>
  <c r="Z267" i="69" s="1"/>
  <c r="AA267" i="69" s="1"/>
  <c r="AB267" i="69" s="1"/>
  <c r="W235" i="69"/>
  <c r="X235" i="69" s="1"/>
  <c r="Y235" i="69" s="1"/>
  <c r="Z235" i="69" s="1"/>
  <c r="W279" i="69"/>
  <c r="X279" i="69" s="1"/>
  <c r="Y279" i="69" s="1"/>
  <c r="Z279" i="69" s="1"/>
  <c r="W425" i="69"/>
  <c r="X425" i="69" s="1"/>
  <c r="Y425" i="69" s="1"/>
  <c r="W487" i="69"/>
  <c r="X487" i="69" s="1"/>
  <c r="Y487" i="69" s="1"/>
  <c r="Z487" i="69" s="1"/>
  <c r="W489" i="69"/>
  <c r="X489" i="69" s="1"/>
  <c r="Y489" i="69" s="1"/>
  <c r="Z489" i="69" s="1"/>
  <c r="W646" i="69"/>
  <c r="X646" i="69" s="1"/>
  <c r="Y646" i="69" s="1"/>
  <c r="W53" i="69"/>
  <c r="X53" i="69" s="1"/>
  <c r="X58" i="69"/>
  <c r="Y58" i="69" s="1"/>
  <c r="Z58" i="69" s="1"/>
  <c r="W59" i="69"/>
  <c r="X59" i="69" s="1"/>
  <c r="Y59" i="69" s="1"/>
  <c r="Z59" i="69" s="1"/>
  <c r="W83" i="69"/>
  <c r="X83" i="69" s="1"/>
  <c r="Y83" i="69" s="1"/>
  <c r="Z83" i="69" s="1"/>
  <c r="X148" i="69"/>
  <c r="Y148" i="69" s="1"/>
  <c r="Z148" i="69" s="1"/>
  <c r="X156" i="69"/>
  <c r="Y156" i="69" s="1"/>
  <c r="Z156" i="69" s="1"/>
  <c r="L161" i="69"/>
  <c r="M161" i="69" s="1"/>
  <c r="N161" i="69" s="1"/>
  <c r="P161" i="69" s="1"/>
  <c r="X207" i="69"/>
  <c r="Y207" i="69" s="1"/>
  <c r="Z207" i="69" s="1"/>
  <c r="X221" i="69"/>
  <c r="Y221" i="69" s="1"/>
  <c r="Z221" i="69" s="1"/>
  <c r="W241" i="69"/>
  <c r="X241" i="69" s="1"/>
  <c r="Y241" i="69" s="1"/>
  <c r="Z241" i="69" s="1"/>
  <c r="W257" i="69"/>
  <c r="X257" i="69" s="1"/>
  <c r="W260" i="69"/>
  <c r="X260" i="69" s="1"/>
  <c r="Y260" i="69" s="1"/>
  <c r="Z260" i="69" s="1"/>
  <c r="X283" i="69"/>
  <c r="Y283" i="69" s="1"/>
  <c r="Z283" i="69" s="1"/>
  <c r="X327" i="69"/>
  <c r="Y327" i="69" s="1"/>
  <c r="L485" i="69"/>
  <c r="M485" i="69" s="1"/>
  <c r="N485" i="69" s="1"/>
  <c r="P485" i="69" s="1"/>
  <c r="W538" i="69"/>
  <c r="X538" i="69" s="1"/>
  <c r="Y538" i="69" s="1"/>
  <c r="Z538" i="69" s="1"/>
  <c r="W576" i="69"/>
  <c r="X576" i="69" s="1"/>
  <c r="Y576" i="69" s="1"/>
  <c r="Z576" i="69" s="1"/>
  <c r="K81" i="69"/>
  <c r="L81" i="69" s="1"/>
  <c r="M81" i="69" s="1"/>
  <c r="N81" i="69" s="1"/>
  <c r="P81" i="69" s="1"/>
  <c r="W116" i="69"/>
  <c r="X116" i="69" s="1"/>
  <c r="Y116" i="69" s="1"/>
  <c r="Z116" i="69" s="1"/>
  <c r="X252" i="69"/>
  <c r="Y252" i="69" s="1"/>
  <c r="Z252" i="69" s="1"/>
  <c r="X254" i="69"/>
  <c r="W255" i="69"/>
  <c r="X255" i="69" s="1"/>
  <c r="Y255" i="69" s="1"/>
  <c r="Z255" i="69" s="1"/>
  <c r="W261" i="69"/>
  <c r="X261" i="69" s="1"/>
  <c r="Y261" i="69" s="1"/>
  <c r="Z261" i="69" s="1"/>
  <c r="X270" i="69"/>
  <c r="Y270" i="69" s="1"/>
  <c r="Z270" i="69" s="1"/>
  <c r="X346" i="69"/>
  <c r="Y346" i="69" s="1"/>
  <c r="Z346" i="69" s="1"/>
  <c r="X358" i="69"/>
  <c r="Y358" i="69" s="1"/>
  <c r="W359" i="69"/>
  <c r="X359" i="69" s="1"/>
  <c r="Y359" i="69" s="1"/>
  <c r="Z359" i="69" s="1"/>
  <c r="W381" i="69"/>
  <c r="X381" i="69" s="1"/>
  <c r="Y381" i="69" s="1"/>
  <c r="Z381" i="69" s="1"/>
  <c r="W384" i="69"/>
  <c r="X384" i="69" s="1"/>
  <c r="Y384" i="69" s="1"/>
  <c r="X437" i="69"/>
  <c r="Y437" i="69" s="1"/>
  <c r="Z437" i="69" s="1"/>
  <c r="W441" i="69"/>
  <c r="X441" i="69" s="1"/>
  <c r="Y441" i="69" s="1"/>
  <c r="Z441" i="69" s="1"/>
  <c r="Y443" i="69"/>
  <c r="Z443" i="69" s="1"/>
  <c r="AA443" i="69" s="1"/>
  <c r="AB443" i="69" s="1"/>
  <c r="W565" i="69"/>
  <c r="X565" i="69" s="1"/>
  <c r="Y565" i="69" s="1"/>
  <c r="W609" i="69"/>
  <c r="X609" i="69" s="1"/>
  <c r="Y609" i="69" s="1"/>
  <c r="Z609" i="69" s="1"/>
  <c r="W616" i="69"/>
  <c r="X616" i="69" s="1"/>
  <c r="Y616" i="69" s="1"/>
  <c r="W628" i="69"/>
  <c r="X628" i="69" s="1"/>
  <c r="X7" i="69"/>
  <c r="X21" i="69"/>
  <c r="Y21" i="69" s="1"/>
  <c r="Z21" i="69" s="1"/>
  <c r="X37" i="69"/>
  <c r="Y37" i="69" s="1"/>
  <c r="Z37" i="69" s="1"/>
  <c r="X41" i="69"/>
  <c r="Y41" i="69" s="1"/>
  <c r="Z41" i="69" s="1"/>
  <c r="W42" i="69"/>
  <c r="X42" i="69" s="1"/>
  <c r="Y42" i="69" s="1"/>
  <c r="Z42" i="69" s="1"/>
  <c r="X60" i="69"/>
  <c r="Y60" i="69" s="1"/>
  <c r="Z60" i="69" s="1"/>
  <c r="X84" i="69"/>
  <c r="Y84" i="69" s="1"/>
  <c r="Z84" i="69" s="1"/>
  <c r="W93" i="69"/>
  <c r="X93" i="69" s="1"/>
  <c r="Y93" i="69" s="1"/>
  <c r="Z93" i="69" s="1"/>
  <c r="W98" i="69"/>
  <c r="X98" i="69" s="1"/>
  <c r="Y98" i="69" s="1"/>
  <c r="Z98" i="69" s="1"/>
  <c r="X181" i="69"/>
  <c r="Y181" i="69" s="1"/>
  <c r="Z181" i="69" s="1"/>
  <c r="W266" i="69"/>
  <c r="X266" i="69" s="1"/>
  <c r="L269" i="69"/>
  <c r="M269" i="69" s="1"/>
  <c r="N269" i="69" s="1"/>
  <c r="P269" i="69" s="1"/>
  <c r="W296" i="69"/>
  <c r="X296" i="69" s="1"/>
  <c r="Y296" i="69" s="1"/>
  <c r="Z296" i="69" s="1"/>
  <c r="X318" i="69"/>
  <c r="Y318" i="69" s="1"/>
  <c r="X323" i="69"/>
  <c r="Y323" i="69" s="1"/>
  <c r="Z323" i="69" s="1"/>
  <c r="W373" i="69"/>
  <c r="X373" i="69" s="1"/>
  <c r="Y373" i="69" s="1"/>
  <c r="Z373" i="69" s="1"/>
  <c r="W440" i="69"/>
  <c r="X440" i="69" s="1"/>
  <c r="Y440" i="69" s="1"/>
  <c r="Z440" i="69" s="1"/>
  <c r="W572" i="69"/>
  <c r="X572" i="69" s="1"/>
  <c r="Y572" i="69" s="1"/>
  <c r="Z572" i="69" s="1"/>
  <c r="W579" i="69"/>
  <c r="X579" i="69" s="1"/>
  <c r="Y579" i="69" s="1"/>
  <c r="Z579" i="69" s="1"/>
  <c r="W648" i="69"/>
  <c r="X648" i="69" s="1"/>
  <c r="Y648" i="69" s="1"/>
  <c r="Z648" i="69" s="1"/>
  <c r="X12" i="69"/>
  <c r="Y12" i="69" s="1"/>
  <c r="Z12" i="69" s="1"/>
  <c r="X13" i="69"/>
  <c r="Y13" i="69" s="1"/>
  <c r="Z13" i="69" s="1"/>
  <c r="X14" i="69"/>
  <c r="Y14" i="69" s="1"/>
  <c r="Z14" i="69" s="1"/>
  <c r="W29" i="69"/>
  <c r="X29" i="69" s="1"/>
  <c r="Y29" i="69" s="1"/>
  <c r="Z29" i="69" s="1"/>
  <c r="W30" i="69"/>
  <c r="X30" i="69" s="1"/>
  <c r="Y30" i="69" s="1"/>
  <c r="Z30" i="69" s="1"/>
  <c r="X36" i="69"/>
  <c r="Y36" i="69" s="1"/>
  <c r="Z36" i="69" s="1"/>
  <c r="L57" i="69"/>
  <c r="M57" i="69" s="1"/>
  <c r="N57" i="69" s="1"/>
  <c r="P57" i="69" s="1"/>
  <c r="X117" i="69"/>
  <c r="Y117" i="69" s="1"/>
  <c r="Z117" i="69" s="1"/>
  <c r="L146" i="69"/>
  <c r="M146" i="69" s="1"/>
  <c r="N146" i="69" s="1"/>
  <c r="L154" i="69"/>
  <c r="M154" i="69" s="1"/>
  <c r="N154" i="69" s="1"/>
  <c r="W234" i="69"/>
  <c r="X234" i="69" s="1"/>
  <c r="Y234" i="69" s="1"/>
  <c r="Z234" i="69" s="1"/>
  <c r="W237" i="69"/>
  <c r="X237" i="69" s="1"/>
  <c r="Y237" i="69" s="1"/>
  <c r="Z237" i="69" s="1"/>
  <c r="Y258" i="69"/>
  <c r="Z258" i="69" s="1"/>
  <c r="AA258" i="69" s="1"/>
  <c r="AB258" i="69" s="1"/>
  <c r="W292" i="69"/>
  <c r="X292" i="69" s="1"/>
  <c r="Y292" i="69" s="1"/>
  <c r="Z292" i="69" s="1"/>
  <c r="W304" i="69"/>
  <c r="X304" i="69" s="1"/>
  <c r="Y304" i="69" s="1"/>
  <c r="W305" i="69"/>
  <c r="X305" i="69" s="1"/>
  <c r="Y305" i="69" s="1"/>
  <c r="Z305" i="69" s="1"/>
  <c r="W330" i="69"/>
  <c r="X330" i="69" s="1"/>
  <c r="X331" i="69"/>
  <c r="Y331" i="69" s="1"/>
  <c r="Z331" i="69" s="1"/>
  <c r="W332" i="69"/>
  <c r="X332" i="69" s="1"/>
  <c r="Y332" i="69" s="1"/>
  <c r="Z332" i="69" s="1"/>
  <c r="X347" i="69"/>
  <c r="Y347" i="69" s="1"/>
  <c r="Z347" i="69" s="1"/>
  <c r="W348" i="69"/>
  <c r="X348" i="69" s="1"/>
  <c r="W351" i="69"/>
  <c r="X351" i="69" s="1"/>
  <c r="Y351" i="69" s="1"/>
  <c r="Z351" i="69" s="1"/>
  <c r="W360" i="69"/>
  <c r="X360" i="69" s="1"/>
  <c r="Y360" i="69" s="1"/>
  <c r="X233" i="69"/>
  <c r="Y233" i="69" s="1"/>
  <c r="Z233" i="69" s="1"/>
  <c r="X236" i="69"/>
  <c r="Y236" i="69" s="1"/>
  <c r="Z236" i="69" s="1"/>
  <c r="X251" i="69"/>
  <c r="Y251" i="69" s="1"/>
  <c r="Z251" i="69" s="1"/>
  <c r="X297" i="69"/>
  <c r="X309" i="69"/>
  <c r="Y309" i="69" s="1"/>
  <c r="Z309" i="69" s="1"/>
  <c r="X354" i="69"/>
  <c r="Y354" i="69" s="1"/>
  <c r="Z354" i="69" s="1"/>
  <c r="X375" i="69"/>
  <c r="X410" i="69"/>
  <c r="Y410" i="69" s="1"/>
  <c r="Z410" i="69" s="1"/>
  <c r="W436" i="69"/>
  <c r="X436" i="69" s="1"/>
  <c r="Y436" i="69" s="1"/>
  <c r="Z436" i="69" s="1"/>
  <c r="X456" i="69"/>
  <c r="W457" i="69"/>
  <c r="X457" i="69" s="1"/>
  <c r="X517" i="69"/>
  <c r="Y517" i="69" s="1"/>
  <c r="K523" i="69"/>
  <c r="L523" i="69" s="1"/>
  <c r="M523" i="69" s="1"/>
  <c r="N523" i="69" s="1"/>
  <c r="P523" i="69" s="1"/>
  <c r="W526" i="69"/>
  <c r="X526" i="69" s="1"/>
  <c r="Y526" i="69" s="1"/>
  <c r="Z526" i="69" s="1"/>
  <c r="K531" i="69"/>
  <c r="L531" i="69" s="1"/>
  <c r="M531" i="69" s="1"/>
  <c r="N531" i="69" s="1"/>
  <c r="P531" i="69" s="1"/>
  <c r="W593" i="69"/>
  <c r="X593" i="69" s="1"/>
  <c r="Y593" i="69" s="1"/>
  <c r="Z593" i="69" s="1"/>
  <c r="K622" i="69"/>
  <c r="L622" i="69" s="1"/>
  <c r="M622" i="69" s="1"/>
  <c r="N622" i="69" s="1"/>
  <c r="P622" i="69" s="1"/>
  <c r="W630" i="69"/>
  <c r="X630" i="69" s="1"/>
  <c r="Y630" i="69" s="1"/>
  <c r="X91" i="69"/>
  <c r="Y91" i="69" s="1"/>
  <c r="Z91" i="69" s="1"/>
  <c r="X92" i="69"/>
  <c r="Y92" i="69" s="1"/>
  <c r="Z92" i="69" s="1"/>
  <c r="X224" i="69"/>
  <c r="Y224" i="69" s="1"/>
  <c r="Z224" i="69" s="1"/>
  <c r="X232" i="69"/>
  <c r="Y232" i="69" s="1"/>
  <c r="Z232" i="69" s="1"/>
  <c r="X243" i="69"/>
  <c r="Y243" i="69" s="1"/>
  <c r="Z243" i="69" s="1"/>
  <c r="X268" i="69"/>
  <c r="Y268" i="69" s="1"/>
  <c r="Z268" i="69" s="1"/>
  <c r="X361" i="69"/>
  <c r="Y361" i="69" s="1"/>
  <c r="X364" i="69"/>
  <c r="Y364" i="69" s="1"/>
  <c r="Z364" i="69" s="1"/>
  <c r="X371" i="69"/>
  <c r="Y371" i="69" s="1"/>
  <c r="Z371" i="69" s="1"/>
  <c r="W372" i="69"/>
  <c r="X372" i="69" s="1"/>
  <c r="Y372" i="69" s="1"/>
  <c r="Z372" i="69" s="1"/>
  <c r="W374" i="69"/>
  <c r="X374" i="69" s="1"/>
  <c r="Y374" i="69" s="1"/>
  <c r="X376" i="69"/>
  <c r="Y376" i="69" s="1"/>
  <c r="Z376" i="69" s="1"/>
  <c r="W377" i="69"/>
  <c r="X377" i="69" s="1"/>
  <c r="Y377" i="69" s="1"/>
  <c r="Z377" i="69" s="1"/>
  <c r="W388" i="69"/>
  <c r="X388" i="69" s="1"/>
  <c r="X428" i="69"/>
  <c r="Y428" i="69" s="1"/>
  <c r="Z428" i="69" s="1"/>
  <c r="X447" i="69"/>
  <c r="Y447" i="69" s="1"/>
  <c r="W459" i="69"/>
  <c r="X459" i="69" s="1"/>
  <c r="Y459" i="69" s="1"/>
  <c r="X460" i="69"/>
  <c r="W503" i="69"/>
  <c r="X503" i="69" s="1"/>
  <c r="Y503" i="69" s="1"/>
  <c r="Z503" i="69" s="1"/>
  <c r="X561" i="69"/>
  <c r="Y561" i="69" s="1"/>
  <c r="Z561" i="69" s="1"/>
  <c r="W571" i="69"/>
  <c r="X571" i="69" s="1"/>
  <c r="Y571" i="69" s="1"/>
  <c r="Z571" i="69" s="1"/>
  <c r="W592" i="69"/>
  <c r="X592" i="69" s="1"/>
  <c r="W481" i="69"/>
  <c r="X481" i="69" s="1"/>
  <c r="Y481" i="69" s="1"/>
  <c r="Z481" i="69" s="1"/>
  <c r="W605" i="69"/>
  <c r="X605" i="69" s="1"/>
  <c r="W611" i="69"/>
  <c r="X611" i="69" s="1"/>
  <c r="Y611" i="69" s="1"/>
  <c r="W367" i="69"/>
  <c r="X367" i="69" s="1"/>
  <c r="Y367" i="69" s="1"/>
  <c r="X380" i="69"/>
  <c r="Y380" i="69" s="1"/>
  <c r="Z380" i="69" s="1"/>
  <c r="X411" i="69"/>
  <c r="Y411" i="69" s="1"/>
  <c r="Z411" i="69" s="1"/>
  <c r="X414" i="69"/>
  <c r="Y414" i="69" s="1"/>
  <c r="Z414" i="69" s="1"/>
  <c r="W444" i="69"/>
  <c r="X444" i="69" s="1"/>
  <c r="X450" i="69"/>
  <c r="Y450" i="69" s="1"/>
  <c r="Z450" i="69" s="1"/>
  <c r="X453" i="69"/>
  <c r="Y453" i="69" s="1"/>
  <c r="Z453" i="69" s="1"/>
  <c r="X455" i="69"/>
  <c r="Y455" i="69" s="1"/>
  <c r="X463" i="69"/>
  <c r="Y463" i="69" s="1"/>
  <c r="Z463" i="69" s="1"/>
  <c r="X471" i="69"/>
  <c r="Y471" i="69" s="1"/>
  <c r="W480" i="69"/>
  <c r="X480" i="69" s="1"/>
  <c r="Y480" i="69" s="1"/>
  <c r="Z480" i="69" s="1"/>
  <c r="X486" i="69"/>
  <c r="Y486" i="69" s="1"/>
  <c r="Z486" i="69" s="1"/>
  <c r="X488" i="69"/>
  <c r="Y488" i="69" s="1"/>
  <c r="Z488" i="69" s="1"/>
  <c r="W502" i="69"/>
  <c r="X502" i="69" s="1"/>
  <c r="Y502" i="69" s="1"/>
  <c r="Z502" i="69" s="1"/>
  <c r="X505" i="69"/>
  <c r="Y505" i="69" s="1"/>
  <c r="Z505" i="69" s="1"/>
  <c r="X525" i="69"/>
  <c r="Y525" i="69" s="1"/>
  <c r="X578" i="69"/>
  <c r="Y578" i="69" s="1"/>
  <c r="Z578" i="69" s="1"/>
  <c r="W589" i="69"/>
  <c r="X589" i="69" s="1"/>
  <c r="Y589" i="69" s="1"/>
  <c r="W596" i="69"/>
  <c r="X596" i="69" s="1"/>
  <c r="Y596" i="69" s="1"/>
  <c r="Z596" i="69" s="1"/>
  <c r="X620" i="69"/>
  <c r="Y620" i="69" s="1"/>
  <c r="W647" i="69"/>
  <c r="X647" i="69" s="1"/>
  <c r="Y647" i="69" s="1"/>
  <c r="Z647" i="69" s="1"/>
  <c r="X588" i="69"/>
  <c r="X604" i="69"/>
  <c r="Y604" i="69" s="1"/>
  <c r="X454" i="69"/>
  <c r="Y454" i="69" s="1"/>
  <c r="Z454" i="69" s="1"/>
  <c r="X566" i="69"/>
  <c r="Y566" i="69" s="1"/>
  <c r="Z566" i="69" s="1"/>
  <c r="X577" i="69"/>
  <c r="Y577" i="69" s="1"/>
  <c r="Z577" i="69" s="1"/>
  <c r="K8" i="69"/>
  <c r="L8" i="69" s="1"/>
  <c r="M8" i="69" s="1"/>
  <c r="N8" i="69" s="1"/>
  <c r="P8" i="69" s="1"/>
  <c r="K11" i="69"/>
  <c r="L11" i="69" s="1"/>
  <c r="M11" i="69" s="1"/>
  <c r="N11" i="69" s="1"/>
  <c r="P11" i="69" s="1"/>
  <c r="K29" i="69"/>
  <c r="L29" i="69" s="1"/>
  <c r="M29" i="69" s="1"/>
  <c r="N29" i="69" s="1"/>
  <c r="P29" i="69" s="1"/>
  <c r="K32" i="69"/>
  <c r="L32" i="69" s="1"/>
  <c r="M32" i="69" s="1"/>
  <c r="N32" i="69" s="1"/>
  <c r="P32" i="69" s="1"/>
  <c r="K37" i="69"/>
  <c r="L37" i="69" s="1"/>
  <c r="M37" i="69" s="1"/>
  <c r="N37" i="69" s="1"/>
  <c r="K38" i="69"/>
  <c r="L38" i="69" s="1"/>
  <c r="M38" i="69" s="1"/>
  <c r="N38" i="69" s="1"/>
  <c r="P38" i="69" s="1"/>
  <c r="Y61" i="69"/>
  <c r="Z61" i="69" s="1"/>
  <c r="K19" i="69"/>
  <c r="L19" i="69" s="1"/>
  <c r="M19" i="69" s="1"/>
  <c r="N19" i="69" s="1"/>
  <c r="P19" i="69" s="1"/>
  <c r="K20" i="69"/>
  <c r="L20" i="69" s="1"/>
  <c r="M20" i="69" s="1"/>
  <c r="N20" i="69" s="1"/>
  <c r="P20" i="69" s="1"/>
  <c r="K30" i="69"/>
  <c r="L30" i="69" s="1"/>
  <c r="M30" i="69" s="1"/>
  <c r="N30" i="69" s="1"/>
  <c r="P30" i="69" s="1"/>
  <c r="K31" i="69"/>
  <c r="L31" i="69" s="1"/>
  <c r="M31" i="69" s="1"/>
  <c r="N31" i="69" s="1"/>
  <c r="P31" i="69" s="1"/>
  <c r="Y40" i="69"/>
  <c r="Z40" i="69" s="1"/>
  <c r="K9" i="69"/>
  <c r="L9" i="69" s="1"/>
  <c r="M9" i="69" s="1"/>
  <c r="N9" i="69" s="1"/>
  <c r="P9" i="69" s="1"/>
  <c r="K12" i="69"/>
  <c r="L12" i="69" s="1"/>
  <c r="M12" i="69" s="1"/>
  <c r="N12" i="69" s="1"/>
  <c r="K13" i="69"/>
  <c r="L13" i="69" s="1"/>
  <c r="M13" i="69" s="1"/>
  <c r="N13" i="69" s="1"/>
  <c r="P13" i="69" s="1"/>
  <c r="K14" i="69"/>
  <c r="L14" i="69" s="1"/>
  <c r="M14" i="69" s="1"/>
  <c r="N14" i="69" s="1"/>
  <c r="P14" i="69" s="1"/>
  <c r="K15" i="69"/>
  <c r="L15" i="69" s="1"/>
  <c r="M15" i="69" s="1"/>
  <c r="N15" i="69" s="1"/>
  <c r="P15" i="69" s="1"/>
  <c r="K22" i="69"/>
  <c r="L22" i="69" s="1"/>
  <c r="M22" i="69" s="1"/>
  <c r="N22" i="69" s="1"/>
  <c r="P22" i="69" s="1"/>
  <c r="K24" i="69"/>
  <c r="L24" i="69" s="1"/>
  <c r="M24" i="69" s="1"/>
  <c r="N24" i="69" s="1"/>
  <c r="P24" i="69" s="1"/>
  <c r="K25" i="69"/>
  <c r="L25" i="69" s="1"/>
  <c r="M25" i="69" s="1"/>
  <c r="N25" i="69" s="1"/>
  <c r="P25" i="69" s="1"/>
  <c r="K34" i="69"/>
  <c r="L34" i="69" s="1"/>
  <c r="M34" i="69" s="1"/>
  <c r="N34" i="69" s="1"/>
  <c r="P34" i="69" s="1"/>
  <c r="K42" i="69"/>
  <c r="L42" i="69" s="1"/>
  <c r="M42" i="69" s="1"/>
  <c r="N42" i="69" s="1"/>
  <c r="P42" i="69" s="1"/>
  <c r="K7" i="69"/>
  <c r="L7" i="69" s="1"/>
  <c r="M7" i="69" s="1"/>
  <c r="N7" i="69" s="1"/>
  <c r="P7" i="69" s="1"/>
  <c r="K10" i="69"/>
  <c r="L10" i="69" s="1"/>
  <c r="M10" i="69" s="1"/>
  <c r="N10" i="69" s="1"/>
  <c r="P10" i="69" s="1"/>
  <c r="Y22" i="69"/>
  <c r="Z22" i="69" s="1"/>
  <c r="Y28" i="69"/>
  <c r="Z28" i="69" s="1"/>
  <c r="K39" i="69"/>
  <c r="L39" i="69" s="1"/>
  <c r="M39" i="69" s="1"/>
  <c r="N39" i="69" s="1"/>
  <c r="P39" i="69" s="1"/>
  <c r="K44" i="69"/>
  <c r="L44" i="69" s="1"/>
  <c r="M44" i="69" s="1"/>
  <c r="N44" i="69" s="1"/>
  <c r="P44" i="69" s="1"/>
  <c r="Y52" i="69"/>
  <c r="Z52" i="69" s="1"/>
  <c r="K61" i="69"/>
  <c r="L61" i="69" s="1"/>
  <c r="M61" i="69" s="1"/>
  <c r="N61" i="69" s="1"/>
  <c r="P61" i="69" s="1"/>
  <c r="K18" i="69"/>
  <c r="L18" i="69" s="1"/>
  <c r="M18" i="69" s="1"/>
  <c r="N18" i="69" s="1"/>
  <c r="P18" i="69" s="1"/>
  <c r="K47" i="69"/>
  <c r="L47" i="69" s="1"/>
  <c r="M47" i="69" s="1"/>
  <c r="N47" i="69" s="1"/>
  <c r="P47" i="69" s="1"/>
  <c r="K67" i="69"/>
  <c r="L67" i="69" s="1"/>
  <c r="M67" i="69" s="1"/>
  <c r="N67" i="69" s="1"/>
  <c r="P67" i="69" s="1"/>
  <c r="K73" i="69"/>
  <c r="L73" i="69" s="1"/>
  <c r="M73" i="69" s="1"/>
  <c r="N73" i="69" s="1"/>
  <c r="P73" i="69" s="1"/>
  <c r="K99" i="69"/>
  <c r="L99" i="69" s="1"/>
  <c r="M99" i="69" s="1"/>
  <c r="N99" i="69" s="1"/>
  <c r="P99" i="69" s="1"/>
  <c r="K115" i="69"/>
  <c r="L115" i="69" s="1"/>
  <c r="M115" i="69" s="1"/>
  <c r="N115" i="69" s="1"/>
  <c r="P115" i="69" s="1"/>
  <c r="K116" i="69"/>
  <c r="L116" i="69" s="1"/>
  <c r="M116" i="69" s="1"/>
  <c r="N116" i="69" s="1"/>
  <c r="W121" i="69"/>
  <c r="X121" i="69" s="1"/>
  <c r="K137" i="69"/>
  <c r="L137" i="69" s="1"/>
  <c r="M137" i="69" s="1"/>
  <c r="N137" i="69" s="1"/>
  <c r="P137" i="69" s="1"/>
  <c r="Y140" i="69"/>
  <c r="Z140" i="69" s="1"/>
  <c r="K148" i="69"/>
  <c r="L148" i="69" s="1"/>
  <c r="M148" i="69" s="1"/>
  <c r="N148" i="69" s="1"/>
  <c r="K169" i="69"/>
  <c r="L169" i="69" s="1"/>
  <c r="M169" i="69" s="1"/>
  <c r="N169" i="69" s="1"/>
  <c r="P169" i="69" s="1"/>
  <c r="Y172" i="69"/>
  <c r="Z172" i="69" s="1"/>
  <c r="K182" i="69"/>
  <c r="L182" i="69" s="1"/>
  <c r="M182" i="69" s="1"/>
  <c r="N182" i="69" s="1"/>
  <c r="K17" i="69"/>
  <c r="L17" i="69" s="1"/>
  <c r="M17" i="69" s="1"/>
  <c r="N17" i="69" s="1"/>
  <c r="P17" i="69" s="1"/>
  <c r="L26" i="69"/>
  <c r="M26" i="69" s="1"/>
  <c r="N26" i="69" s="1"/>
  <c r="P26" i="69" s="1"/>
  <c r="Y26" i="69"/>
  <c r="Z26" i="69" s="1"/>
  <c r="L48" i="69"/>
  <c r="M48" i="69" s="1"/>
  <c r="N48" i="69" s="1"/>
  <c r="W51" i="69"/>
  <c r="X51" i="69" s="1"/>
  <c r="W57" i="69"/>
  <c r="X57" i="69" s="1"/>
  <c r="K65" i="69"/>
  <c r="L65" i="69" s="1"/>
  <c r="M65" i="69" s="1"/>
  <c r="N65" i="69" s="1"/>
  <c r="P65" i="69" s="1"/>
  <c r="Y76" i="69"/>
  <c r="Z76" i="69" s="1"/>
  <c r="Y77" i="69"/>
  <c r="Z77" i="69" s="1"/>
  <c r="K79" i="69"/>
  <c r="L79" i="69" s="1"/>
  <c r="M79" i="69" s="1"/>
  <c r="N79" i="69" s="1"/>
  <c r="P79" i="69" s="1"/>
  <c r="K95" i="69"/>
  <c r="L95" i="69" s="1"/>
  <c r="M95" i="69" s="1"/>
  <c r="N95" i="69" s="1"/>
  <c r="P95" i="69" s="1"/>
  <c r="K97" i="69"/>
  <c r="L97" i="69" s="1"/>
  <c r="M97" i="69" s="1"/>
  <c r="N97" i="69" s="1"/>
  <c r="P97" i="69" s="1"/>
  <c r="K101" i="69"/>
  <c r="L101" i="69" s="1"/>
  <c r="M101" i="69" s="1"/>
  <c r="N101" i="69" s="1"/>
  <c r="P101" i="69" s="1"/>
  <c r="Y107" i="69"/>
  <c r="Z107" i="69" s="1"/>
  <c r="K109" i="69"/>
  <c r="L109" i="69" s="1"/>
  <c r="M109" i="69" s="1"/>
  <c r="N109" i="69" s="1"/>
  <c r="P109" i="69" s="1"/>
  <c r="K113" i="69"/>
  <c r="L113" i="69" s="1"/>
  <c r="M113" i="69" s="1"/>
  <c r="N113" i="69" s="1"/>
  <c r="P113" i="69" s="1"/>
  <c r="Y124" i="69"/>
  <c r="Z124" i="69" s="1"/>
  <c r="K129" i="69"/>
  <c r="L129" i="69" s="1"/>
  <c r="M129" i="69" s="1"/>
  <c r="N129" i="69" s="1"/>
  <c r="P129" i="69" s="1"/>
  <c r="K131" i="69"/>
  <c r="L131" i="69" s="1"/>
  <c r="M131" i="69" s="1"/>
  <c r="N131" i="69" s="1"/>
  <c r="P131" i="69" s="1"/>
  <c r="Y133" i="69"/>
  <c r="Z133" i="69" s="1"/>
  <c r="K163" i="69"/>
  <c r="L163" i="69" s="1"/>
  <c r="M163" i="69" s="1"/>
  <c r="N163" i="69" s="1"/>
  <c r="P163" i="69" s="1"/>
  <c r="Y165" i="69"/>
  <c r="Z165" i="69" s="1"/>
  <c r="K179" i="69"/>
  <c r="L179" i="69" s="1"/>
  <c r="M179" i="69" s="1"/>
  <c r="N179" i="69" s="1"/>
  <c r="P179" i="69" s="1"/>
  <c r="K192" i="69"/>
  <c r="L192" i="69" s="1"/>
  <c r="M192" i="69" s="1"/>
  <c r="N192" i="69" s="1"/>
  <c r="P192" i="69" s="1"/>
  <c r="X15" i="69"/>
  <c r="Y16" i="69"/>
  <c r="Z16" i="69" s="1"/>
  <c r="K40" i="69"/>
  <c r="L40" i="69" s="1"/>
  <c r="M40" i="69" s="1"/>
  <c r="N40" i="69" s="1"/>
  <c r="P40" i="69" s="1"/>
  <c r="W43" i="69"/>
  <c r="X43" i="69" s="1"/>
  <c r="X46" i="69"/>
  <c r="X47" i="69"/>
  <c r="Y62" i="69"/>
  <c r="Z62" i="69" s="1"/>
  <c r="Y66" i="69"/>
  <c r="Z66" i="69" s="1"/>
  <c r="W72" i="69"/>
  <c r="X72" i="69" s="1"/>
  <c r="K93" i="69"/>
  <c r="L93" i="69" s="1"/>
  <c r="M93" i="69" s="1"/>
  <c r="N93" i="69" s="1"/>
  <c r="P93" i="69" s="1"/>
  <c r="Y109" i="69"/>
  <c r="Z109" i="69" s="1"/>
  <c r="Y114" i="69"/>
  <c r="Z114" i="69" s="1"/>
  <c r="K122" i="69"/>
  <c r="L122" i="69" s="1"/>
  <c r="M122" i="69" s="1"/>
  <c r="N122" i="69" s="1"/>
  <c r="K123" i="69"/>
  <c r="L123" i="69" s="1"/>
  <c r="M123" i="69" s="1"/>
  <c r="N123" i="69" s="1"/>
  <c r="P123" i="69" s="1"/>
  <c r="K127" i="69"/>
  <c r="L127" i="69" s="1"/>
  <c r="M127" i="69" s="1"/>
  <c r="N127" i="69" s="1"/>
  <c r="P127" i="69" s="1"/>
  <c r="K130" i="69"/>
  <c r="L130" i="69" s="1"/>
  <c r="M130" i="69" s="1"/>
  <c r="N130" i="69" s="1"/>
  <c r="Y132" i="69"/>
  <c r="Z132" i="69" s="1"/>
  <c r="K150" i="69"/>
  <c r="L150" i="69" s="1"/>
  <c r="M150" i="69" s="1"/>
  <c r="N150" i="69" s="1"/>
  <c r="K158" i="69"/>
  <c r="L158" i="69" s="1"/>
  <c r="M158" i="69" s="1"/>
  <c r="N158" i="69" s="1"/>
  <c r="Y164" i="69"/>
  <c r="Z164" i="69" s="1"/>
  <c r="K177" i="69"/>
  <c r="L177" i="69" s="1"/>
  <c r="M177" i="69" s="1"/>
  <c r="N177" i="69" s="1"/>
  <c r="P177" i="69" s="1"/>
  <c r="Y180" i="69"/>
  <c r="Z180" i="69" s="1"/>
  <c r="K189" i="69"/>
  <c r="L189" i="69" s="1"/>
  <c r="M189" i="69" s="1"/>
  <c r="N189" i="69" s="1"/>
  <c r="P189" i="69" s="1"/>
  <c r="O16" i="69"/>
  <c r="K23" i="69"/>
  <c r="L23" i="69" s="1"/>
  <c r="M23" i="69" s="1"/>
  <c r="N23" i="69" s="1"/>
  <c r="P23" i="69" s="1"/>
  <c r="W25" i="69"/>
  <c r="X25" i="69" s="1"/>
  <c r="L27" i="69"/>
  <c r="M27" i="69" s="1"/>
  <c r="N27" i="69" s="1"/>
  <c r="P27" i="69" s="1"/>
  <c r="K41" i="69"/>
  <c r="L41" i="69" s="1"/>
  <c r="M41" i="69" s="1"/>
  <c r="N41" i="69" s="1"/>
  <c r="P41" i="69" s="1"/>
  <c r="K53" i="69"/>
  <c r="L53" i="69" s="1"/>
  <c r="M53" i="69" s="1"/>
  <c r="N53" i="69" s="1"/>
  <c r="P53" i="69" s="1"/>
  <c r="K117" i="69"/>
  <c r="L117" i="69" s="1"/>
  <c r="M117" i="69" s="1"/>
  <c r="N117" i="69" s="1"/>
  <c r="P117" i="69" s="1"/>
  <c r="Y125" i="69"/>
  <c r="Z125" i="69" s="1"/>
  <c r="K156" i="69"/>
  <c r="L156" i="69" s="1"/>
  <c r="M156" i="69" s="1"/>
  <c r="N156" i="69" s="1"/>
  <c r="O12" i="69"/>
  <c r="L16" i="69"/>
  <c r="M16" i="69" s="1"/>
  <c r="N16" i="69" s="1"/>
  <c r="X17" i="69"/>
  <c r="W31" i="69"/>
  <c r="X31" i="69" s="1"/>
  <c r="W33" i="69"/>
  <c r="X33" i="69" s="1"/>
  <c r="W35" i="69"/>
  <c r="X35" i="69" s="1"/>
  <c r="W38" i="69"/>
  <c r="X38" i="69" s="1"/>
  <c r="Z39" i="69"/>
  <c r="L63" i="69"/>
  <c r="M63" i="69" s="1"/>
  <c r="N63" i="69" s="1"/>
  <c r="P63" i="69" s="1"/>
  <c r="K85" i="69"/>
  <c r="L85" i="69" s="1"/>
  <c r="M85" i="69" s="1"/>
  <c r="N85" i="69" s="1"/>
  <c r="P85" i="69" s="1"/>
  <c r="L89" i="69"/>
  <c r="M89" i="69" s="1"/>
  <c r="N89" i="69" s="1"/>
  <c r="P89" i="69" s="1"/>
  <c r="Z8" i="69"/>
  <c r="Z9" i="69"/>
  <c r="Z10" i="69"/>
  <c r="X18" i="69"/>
  <c r="X19" i="69"/>
  <c r="X20" i="69"/>
  <c r="X23" i="69"/>
  <c r="X24" i="69"/>
  <c r="K28" i="69"/>
  <c r="L28" i="69" s="1"/>
  <c r="M28" i="69" s="1"/>
  <c r="N28" i="69" s="1"/>
  <c r="P28" i="69" s="1"/>
  <c r="W32" i="69"/>
  <c r="X32" i="69" s="1"/>
  <c r="W34" i="69"/>
  <c r="X34" i="69" s="1"/>
  <c r="K43" i="69"/>
  <c r="L43" i="69" s="1"/>
  <c r="M43" i="69" s="1"/>
  <c r="N43" i="69" s="1"/>
  <c r="P43" i="69" s="1"/>
  <c r="Z44" i="69"/>
  <c r="L45" i="69"/>
  <c r="M45" i="69" s="1"/>
  <c r="N45" i="69" s="1"/>
  <c r="P45" i="69" s="1"/>
  <c r="Z45" i="69"/>
  <c r="W48" i="69"/>
  <c r="X48" i="69" s="1"/>
  <c r="L49" i="69"/>
  <c r="M49" i="69" s="1"/>
  <c r="N49" i="69" s="1"/>
  <c r="Z49" i="69"/>
  <c r="L50" i="69"/>
  <c r="M50" i="69" s="1"/>
  <c r="N50" i="69" s="1"/>
  <c r="P50" i="69" s="1"/>
  <c r="Z50" i="69"/>
  <c r="L51" i="69"/>
  <c r="M51" i="69" s="1"/>
  <c r="N51" i="69" s="1"/>
  <c r="Z54" i="69"/>
  <c r="L55" i="69"/>
  <c r="M55" i="69" s="1"/>
  <c r="N55" i="69" s="1"/>
  <c r="P55" i="69" s="1"/>
  <c r="Z55" i="69"/>
  <c r="W56" i="69"/>
  <c r="X56" i="69" s="1"/>
  <c r="K59" i="69"/>
  <c r="L59" i="69" s="1"/>
  <c r="M59" i="69" s="1"/>
  <c r="N59" i="69" s="1"/>
  <c r="P59" i="69" s="1"/>
  <c r="K69" i="69"/>
  <c r="L69" i="69" s="1"/>
  <c r="M69" i="69" s="1"/>
  <c r="N69" i="69" s="1"/>
  <c r="P69" i="69" s="1"/>
  <c r="K75" i="69"/>
  <c r="L75" i="69" s="1"/>
  <c r="M75" i="69" s="1"/>
  <c r="N75" i="69" s="1"/>
  <c r="P75" i="69" s="1"/>
  <c r="Y94" i="69"/>
  <c r="Z94" i="69" s="1"/>
  <c r="W105" i="69"/>
  <c r="X105" i="69" s="1"/>
  <c r="K107" i="69"/>
  <c r="L107" i="69" s="1"/>
  <c r="M107" i="69" s="1"/>
  <c r="N107" i="69" s="1"/>
  <c r="P107" i="69" s="1"/>
  <c r="Y108" i="69"/>
  <c r="Z108" i="69" s="1"/>
  <c r="K118" i="69"/>
  <c r="L118" i="69" s="1"/>
  <c r="M118" i="69" s="1"/>
  <c r="N118" i="69" s="1"/>
  <c r="K120" i="69"/>
  <c r="L120" i="69" s="1"/>
  <c r="M120" i="69" s="1"/>
  <c r="N120" i="69" s="1"/>
  <c r="K125" i="69"/>
  <c r="L125" i="69" s="1"/>
  <c r="M125" i="69" s="1"/>
  <c r="N125" i="69" s="1"/>
  <c r="P125" i="69" s="1"/>
  <c r="K139" i="69"/>
  <c r="L139" i="69" s="1"/>
  <c r="M139" i="69" s="1"/>
  <c r="N139" i="69" s="1"/>
  <c r="P139" i="69" s="1"/>
  <c r="Y141" i="69"/>
  <c r="Z141" i="69" s="1"/>
  <c r="K149" i="69"/>
  <c r="L149" i="69" s="1"/>
  <c r="M149" i="69" s="1"/>
  <c r="N149" i="69" s="1"/>
  <c r="P149" i="69" s="1"/>
  <c r="K157" i="69"/>
  <c r="L157" i="69" s="1"/>
  <c r="M157" i="69" s="1"/>
  <c r="N157" i="69" s="1"/>
  <c r="P157" i="69" s="1"/>
  <c r="K171" i="69"/>
  <c r="L171" i="69" s="1"/>
  <c r="M171" i="69" s="1"/>
  <c r="N171" i="69" s="1"/>
  <c r="P171" i="69" s="1"/>
  <c r="Y173" i="69"/>
  <c r="Z173" i="69" s="1"/>
  <c r="K187" i="69"/>
  <c r="L187" i="69" s="1"/>
  <c r="M187" i="69" s="1"/>
  <c r="N187" i="69" s="1"/>
  <c r="P187" i="69" s="1"/>
  <c r="K197" i="69"/>
  <c r="L197" i="69" s="1"/>
  <c r="M197" i="69" s="1"/>
  <c r="N197" i="69" s="1"/>
  <c r="P197" i="69" s="1"/>
  <c r="K198" i="69"/>
  <c r="L198" i="69" s="1"/>
  <c r="M198" i="69" s="1"/>
  <c r="N198" i="69" s="1"/>
  <c r="P198" i="69" s="1"/>
  <c r="K133" i="69"/>
  <c r="L133" i="69" s="1"/>
  <c r="M133" i="69" s="1"/>
  <c r="N133" i="69" s="1"/>
  <c r="P133" i="69" s="1"/>
  <c r="K141" i="69"/>
  <c r="L141" i="69" s="1"/>
  <c r="M141" i="69" s="1"/>
  <c r="N141" i="69" s="1"/>
  <c r="P141" i="69" s="1"/>
  <c r="W145" i="69"/>
  <c r="X145" i="69" s="1"/>
  <c r="Y146" i="69"/>
  <c r="Z146" i="69" s="1"/>
  <c r="K147" i="69"/>
  <c r="L147" i="69" s="1"/>
  <c r="M147" i="69" s="1"/>
  <c r="N147" i="69" s="1"/>
  <c r="P147" i="69" s="1"/>
  <c r="W153" i="69"/>
  <c r="X153" i="69" s="1"/>
  <c r="Y154" i="69"/>
  <c r="Z154" i="69" s="1"/>
  <c r="K155" i="69"/>
  <c r="L155" i="69" s="1"/>
  <c r="M155" i="69" s="1"/>
  <c r="N155" i="69" s="1"/>
  <c r="P155" i="69" s="1"/>
  <c r="Y163" i="69"/>
  <c r="Z163" i="69" s="1"/>
  <c r="K164" i="69"/>
  <c r="L164" i="69" s="1"/>
  <c r="M164" i="69" s="1"/>
  <c r="N164" i="69" s="1"/>
  <c r="K166" i="69"/>
  <c r="L166" i="69" s="1"/>
  <c r="M166" i="69" s="1"/>
  <c r="N166" i="69" s="1"/>
  <c r="Y171" i="69"/>
  <c r="Z171" i="69" s="1"/>
  <c r="K172" i="69"/>
  <c r="L172" i="69" s="1"/>
  <c r="M172" i="69" s="1"/>
  <c r="N172" i="69" s="1"/>
  <c r="K174" i="69"/>
  <c r="L174" i="69" s="1"/>
  <c r="M174" i="69" s="1"/>
  <c r="N174" i="69" s="1"/>
  <c r="Y179" i="69"/>
  <c r="Z179" i="69" s="1"/>
  <c r="K180" i="69"/>
  <c r="L180" i="69" s="1"/>
  <c r="M180" i="69" s="1"/>
  <c r="N180" i="69" s="1"/>
  <c r="W184" i="69"/>
  <c r="X184" i="69" s="1"/>
  <c r="Y188" i="69"/>
  <c r="Z188" i="69" s="1"/>
  <c r="Y198" i="69"/>
  <c r="Z198" i="69" s="1"/>
  <c r="K203" i="69"/>
  <c r="L203" i="69" s="1"/>
  <c r="M203" i="69" s="1"/>
  <c r="N203" i="69" s="1"/>
  <c r="P203" i="69" s="1"/>
  <c r="K204" i="69"/>
  <c r="L204" i="69" s="1"/>
  <c r="M204" i="69" s="1"/>
  <c r="N204" i="69" s="1"/>
  <c r="P204" i="69" s="1"/>
  <c r="Y210" i="69"/>
  <c r="Z210" i="69" s="1"/>
  <c r="Y216" i="69"/>
  <c r="Z216" i="69" s="1"/>
  <c r="K218" i="69"/>
  <c r="L218" i="69" s="1"/>
  <c r="M218" i="69" s="1"/>
  <c r="N218" i="69" s="1"/>
  <c r="P218" i="69" s="1"/>
  <c r="Y219" i="69"/>
  <c r="Z219" i="69" s="1"/>
  <c r="K236" i="69"/>
  <c r="L236" i="69" s="1"/>
  <c r="M236" i="69" s="1"/>
  <c r="N236" i="69" s="1"/>
  <c r="P236" i="69" s="1"/>
  <c r="Y238" i="69"/>
  <c r="Z238" i="69" s="1"/>
  <c r="Y246" i="69"/>
  <c r="Z246" i="69" s="1"/>
  <c r="Y249" i="69"/>
  <c r="Z249" i="69" s="1"/>
  <c r="Y253" i="69"/>
  <c r="Z253" i="69" s="1"/>
  <c r="K255" i="69"/>
  <c r="L255" i="69" s="1"/>
  <c r="M255" i="69" s="1"/>
  <c r="N255" i="69" s="1"/>
  <c r="P255" i="69" s="1"/>
  <c r="K256" i="69"/>
  <c r="L256" i="69" s="1"/>
  <c r="M256" i="69" s="1"/>
  <c r="N256" i="69" s="1"/>
  <c r="P256" i="69" s="1"/>
  <c r="K267" i="69"/>
  <c r="L267" i="69" s="1"/>
  <c r="M267" i="69" s="1"/>
  <c r="N267" i="69" s="1"/>
  <c r="P267" i="69" s="1"/>
  <c r="K271" i="69"/>
  <c r="L271" i="69" s="1"/>
  <c r="M271" i="69" s="1"/>
  <c r="N271" i="69" s="1"/>
  <c r="P271" i="69" s="1"/>
  <c r="W543" i="69"/>
  <c r="X543" i="69" s="1"/>
  <c r="K547" i="69"/>
  <c r="L547" i="69" s="1"/>
  <c r="M547" i="69" s="1"/>
  <c r="N547" i="69" s="1"/>
  <c r="P547" i="69" s="1"/>
  <c r="K551" i="69"/>
  <c r="L551" i="69" s="1"/>
  <c r="M551" i="69" s="1"/>
  <c r="N551" i="69" s="1"/>
  <c r="P551" i="69" s="1"/>
  <c r="K554" i="69"/>
  <c r="L554" i="69" s="1"/>
  <c r="M554" i="69" s="1"/>
  <c r="N554" i="69" s="1"/>
  <c r="P554" i="69" s="1"/>
  <c r="O37" i="69"/>
  <c r="X63" i="69"/>
  <c r="W64" i="69"/>
  <c r="X64" i="69" s="1"/>
  <c r="L71" i="69"/>
  <c r="M71" i="69" s="1"/>
  <c r="N71" i="69" s="1"/>
  <c r="P71" i="69" s="1"/>
  <c r="X75" i="69"/>
  <c r="W81" i="69"/>
  <c r="X81" i="69" s="1"/>
  <c r="X82" i="69"/>
  <c r="W89" i="69"/>
  <c r="X89" i="69" s="1"/>
  <c r="X90" i="69"/>
  <c r="X99" i="69"/>
  <c r="W104" i="69"/>
  <c r="X104" i="69" s="1"/>
  <c r="Y106" i="69"/>
  <c r="Z106" i="69" s="1"/>
  <c r="W112" i="69"/>
  <c r="X112" i="69" s="1"/>
  <c r="L119" i="69"/>
  <c r="M119" i="69" s="1"/>
  <c r="N119" i="69" s="1"/>
  <c r="P119" i="69" s="1"/>
  <c r="W128" i="69"/>
  <c r="X128" i="69" s="1"/>
  <c r="K135" i="69"/>
  <c r="L135" i="69" s="1"/>
  <c r="M135" i="69" s="1"/>
  <c r="N135" i="69" s="1"/>
  <c r="P135" i="69" s="1"/>
  <c r="W136" i="69"/>
  <c r="X136" i="69" s="1"/>
  <c r="L138" i="69"/>
  <c r="M138" i="69" s="1"/>
  <c r="N138" i="69" s="1"/>
  <c r="K143" i="69"/>
  <c r="L143" i="69" s="1"/>
  <c r="M143" i="69" s="1"/>
  <c r="N143" i="69" s="1"/>
  <c r="P143" i="69" s="1"/>
  <c r="W144" i="69"/>
  <c r="X144" i="69" s="1"/>
  <c r="L151" i="69"/>
  <c r="M151" i="69" s="1"/>
  <c r="N151" i="69" s="1"/>
  <c r="P151" i="69" s="1"/>
  <c r="K152" i="69"/>
  <c r="L152" i="69" s="1"/>
  <c r="M152" i="69" s="1"/>
  <c r="N152" i="69" s="1"/>
  <c r="L159" i="69"/>
  <c r="M159" i="69" s="1"/>
  <c r="N159" i="69" s="1"/>
  <c r="P159" i="69" s="1"/>
  <c r="K160" i="69"/>
  <c r="L160" i="69" s="1"/>
  <c r="M160" i="69" s="1"/>
  <c r="N160" i="69" s="1"/>
  <c r="W161" i="69"/>
  <c r="X161" i="69" s="1"/>
  <c r="Y162" i="69"/>
  <c r="Z162" i="69" s="1"/>
  <c r="L168" i="69"/>
  <c r="M168" i="69" s="1"/>
  <c r="N168" i="69" s="1"/>
  <c r="W169" i="69"/>
  <c r="X169" i="69" s="1"/>
  <c r="Y170" i="69"/>
  <c r="Z170" i="69" s="1"/>
  <c r="L176" i="69"/>
  <c r="M176" i="69" s="1"/>
  <c r="N176" i="69" s="1"/>
  <c r="W177" i="69"/>
  <c r="X177" i="69" s="1"/>
  <c r="Y178" i="69"/>
  <c r="Z178" i="69" s="1"/>
  <c r="L186" i="69"/>
  <c r="M186" i="69" s="1"/>
  <c r="N186" i="69" s="1"/>
  <c r="Y197" i="69"/>
  <c r="Z197" i="69" s="1"/>
  <c r="W200" i="69"/>
  <c r="X200" i="69" s="1"/>
  <c r="Y202" i="69"/>
  <c r="Z202" i="69" s="1"/>
  <c r="K209" i="69"/>
  <c r="L209" i="69" s="1"/>
  <c r="M209" i="69" s="1"/>
  <c r="N209" i="69" s="1"/>
  <c r="P209" i="69" s="1"/>
  <c r="L210" i="69"/>
  <c r="M210" i="69" s="1"/>
  <c r="N210" i="69" s="1"/>
  <c r="P210" i="69" s="1"/>
  <c r="W217" i="69"/>
  <c r="X217" i="69" s="1"/>
  <c r="Y220" i="69"/>
  <c r="Z220" i="69" s="1"/>
  <c r="K224" i="69"/>
  <c r="L224" i="69" s="1"/>
  <c r="M224" i="69" s="1"/>
  <c r="N224" i="69" s="1"/>
  <c r="P224" i="69" s="1"/>
  <c r="Y227" i="69"/>
  <c r="Z227" i="69" s="1"/>
  <c r="Y230" i="69"/>
  <c r="Z230" i="69" s="1"/>
  <c r="K233" i="69"/>
  <c r="L233" i="69" s="1"/>
  <c r="M233" i="69" s="1"/>
  <c r="N233" i="69" s="1"/>
  <c r="P233" i="69" s="1"/>
  <c r="K237" i="69"/>
  <c r="L237" i="69" s="1"/>
  <c r="M237" i="69" s="1"/>
  <c r="N237" i="69" s="1"/>
  <c r="P237" i="69" s="1"/>
  <c r="K241" i="69"/>
  <c r="L241" i="69" s="1"/>
  <c r="M241" i="69" s="1"/>
  <c r="N241" i="69" s="1"/>
  <c r="P241" i="69" s="1"/>
  <c r="K258" i="69"/>
  <c r="L258" i="69" s="1"/>
  <c r="M258" i="69" s="1"/>
  <c r="N258" i="69" s="1"/>
  <c r="P258" i="69" s="1"/>
  <c r="W272" i="69"/>
  <c r="X272" i="69" s="1"/>
  <c r="W298" i="69"/>
  <c r="X298" i="69" s="1"/>
  <c r="Y194" i="69"/>
  <c r="Z194" i="69" s="1"/>
  <c r="K196" i="69"/>
  <c r="L196" i="69" s="1"/>
  <c r="M196" i="69" s="1"/>
  <c r="N196" i="69" s="1"/>
  <c r="P196" i="69" s="1"/>
  <c r="Y196" i="69"/>
  <c r="Z196" i="69" s="1"/>
  <c r="Y203" i="69"/>
  <c r="Z203" i="69" s="1"/>
  <c r="Y206" i="69"/>
  <c r="Z206" i="69" s="1"/>
  <c r="W209" i="69"/>
  <c r="X209" i="69" s="1"/>
  <c r="L211" i="69"/>
  <c r="M211" i="69" s="1"/>
  <c r="N211" i="69" s="1"/>
  <c r="P211" i="69" s="1"/>
  <c r="W212" i="69"/>
  <c r="X212" i="69" s="1"/>
  <c r="K216" i="69"/>
  <c r="L216" i="69" s="1"/>
  <c r="M216" i="69" s="1"/>
  <c r="N216" i="69" s="1"/>
  <c r="P216" i="69" s="1"/>
  <c r="K222" i="69"/>
  <c r="L222" i="69" s="1"/>
  <c r="M222" i="69" s="1"/>
  <c r="N222" i="69" s="1"/>
  <c r="P222" i="69" s="1"/>
  <c r="Y222" i="69"/>
  <c r="Z222" i="69" s="1"/>
  <c r="K235" i="69"/>
  <c r="L235" i="69" s="1"/>
  <c r="M235" i="69" s="1"/>
  <c r="N235" i="69" s="1"/>
  <c r="P235" i="69" s="1"/>
  <c r="K239" i="69"/>
  <c r="L239" i="69" s="1"/>
  <c r="M239" i="69" s="1"/>
  <c r="N239" i="69" s="1"/>
  <c r="P239" i="69" s="1"/>
  <c r="K242" i="69"/>
  <c r="L242" i="69" s="1"/>
  <c r="M242" i="69" s="1"/>
  <c r="N242" i="69" s="1"/>
  <c r="P242" i="69" s="1"/>
  <c r="W247" i="69"/>
  <c r="X247" i="69" s="1"/>
  <c r="K249" i="69"/>
  <c r="L249" i="69" s="1"/>
  <c r="M249" i="69" s="1"/>
  <c r="N249" i="69" s="1"/>
  <c r="P249" i="69" s="1"/>
  <c r="K250" i="69"/>
  <c r="L250" i="69" s="1"/>
  <c r="M250" i="69" s="1"/>
  <c r="N250" i="69" s="1"/>
  <c r="P250" i="69" s="1"/>
  <c r="W366" i="69"/>
  <c r="X366" i="69" s="1"/>
  <c r="Y69" i="69"/>
  <c r="Z69" i="69" s="1"/>
  <c r="W73" i="69"/>
  <c r="X73" i="69" s="1"/>
  <c r="K77" i="69"/>
  <c r="L77" i="69" s="1"/>
  <c r="M77" i="69" s="1"/>
  <c r="N77" i="69" s="1"/>
  <c r="P77" i="69" s="1"/>
  <c r="K83" i="69"/>
  <c r="L83" i="69" s="1"/>
  <c r="M83" i="69" s="1"/>
  <c r="N83" i="69" s="1"/>
  <c r="P83" i="69" s="1"/>
  <c r="K91" i="69"/>
  <c r="L91" i="69" s="1"/>
  <c r="M91" i="69" s="1"/>
  <c r="N91" i="69" s="1"/>
  <c r="P91" i="69" s="1"/>
  <c r="W97" i="69"/>
  <c r="X97" i="69" s="1"/>
  <c r="W120" i="69"/>
  <c r="X120" i="69" s="1"/>
  <c r="Y123" i="69"/>
  <c r="Z123" i="69" s="1"/>
  <c r="K124" i="69"/>
  <c r="L124" i="69" s="1"/>
  <c r="M124" i="69" s="1"/>
  <c r="N124" i="69" s="1"/>
  <c r="K126" i="69"/>
  <c r="L126" i="69" s="1"/>
  <c r="M126" i="69" s="1"/>
  <c r="N126" i="69" s="1"/>
  <c r="Y131" i="69"/>
  <c r="Z131" i="69" s="1"/>
  <c r="K132" i="69"/>
  <c r="L132" i="69" s="1"/>
  <c r="M132" i="69" s="1"/>
  <c r="N132" i="69" s="1"/>
  <c r="K134" i="69"/>
  <c r="L134" i="69" s="1"/>
  <c r="M134" i="69" s="1"/>
  <c r="N134" i="69" s="1"/>
  <c r="Y139" i="69"/>
  <c r="Z139" i="69" s="1"/>
  <c r="K140" i="69"/>
  <c r="L140" i="69" s="1"/>
  <c r="M140" i="69" s="1"/>
  <c r="N140" i="69" s="1"/>
  <c r="K142" i="69"/>
  <c r="L142" i="69" s="1"/>
  <c r="M142" i="69" s="1"/>
  <c r="N142" i="69" s="1"/>
  <c r="W152" i="69"/>
  <c r="X152" i="69" s="1"/>
  <c r="W160" i="69"/>
  <c r="X160" i="69" s="1"/>
  <c r="K165" i="69"/>
  <c r="L165" i="69" s="1"/>
  <c r="M165" i="69" s="1"/>
  <c r="N165" i="69" s="1"/>
  <c r="P165" i="69" s="1"/>
  <c r="K173" i="69"/>
  <c r="L173" i="69" s="1"/>
  <c r="M173" i="69" s="1"/>
  <c r="N173" i="69" s="1"/>
  <c r="P173" i="69" s="1"/>
  <c r="K181" i="69"/>
  <c r="L181" i="69" s="1"/>
  <c r="M181" i="69" s="1"/>
  <c r="N181" i="69" s="1"/>
  <c r="P181" i="69" s="1"/>
  <c r="Y187" i="69"/>
  <c r="Z187" i="69" s="1"/>
  <c r="W189" i="69"/>
  <c r="X189" i="69" s="1"/>
  <c r="Y192" i="69"/>
  <c r="Z192" i="69" s="1"/>
  <c r="K194" i="69"/>
  <c r="L194" i="69" s="1"/>
  <c r="M194" i="69" s="1"/>
  <c r="N194" i="69" s="1"/>
  <c r="P194" i="69" s="1"/>
  <c r="W65" i="69"/>
  <c r="X65" i="69" s="1"/>
  <c r="Y67" i="69"/>
  <c r="Z67" i="69" s="1"/>
  <c r="Y74" i="69"/>
  <c r="Z74" i="69" s="1"/>
  <c r="W80" i="69"/>
  <c r="X80" i="69" s="1"/>
  <c r="Z86" i="69"/>
  <c r="L87" i="69"/>
  <c r="M87" i="69" s="1"/>
  <c r="N87" i="69" s="1"/>
  <c r="P87" i="69" s="1"/>
  <c r="Z87" i="69"/>
  <c r="W88" i="69"/>
  <c r="X88" i="69" s="1"/>
  <c r="Z95" i="69"/>
  <c r="W96" i="69"/>
  <c r="X96" i="69" s="1"/>
  <c r="Y102" i="69"/>
  <c r="Z102" i="69" s="1"/>
  <c r="K103" i="69"/>
  <c r="L103" i="69" s="1"/>
  <c r="M103" i="69" s="1"/>
  <c r="N103" i="69" s="1"/>
  <c r="P103" i="69" s="1"/>
  <c r="L105" i="69"/>
  <c r="M105" i="69" s="1"/>
  <c r="N105" i="69" s="1"/>
  <c r="P105" i="69" s="1"/>
  <c r="K111" i="69"/>
  <c r="L111" i="69" s="1"/>
  <c r="M111" i="69" s="1"/>
  <c r="N111" i="69" s="1"/>
  <c r="P111" i="69" s="1"/>
  <c r="W113" i="69"/>
  <c r="X113" i="69" s="1"/>
  <c r="Y115" i="69"/>
  <c r="Z115" i="69" s="1"/>
  <c r="L121" i="69"/>
  <c r="M121" i="69" s="1"/>
  <c r="N121" i="69" s="1"/>
  <c r="P121" i="69" s="1"/>
  <c r="Y122" i="69"/>
  <c r="Z122" i="69" s="1"/>
  <c r="L128" i="69"/>
  <c r="M128" i="69" s="1"/>
  <c r="N128" i="69" s="1"/>
  <c r="W129" i="69"/>
  <c r="X129" i="69" s="1"/>
  <c r="Y130" i="69"/>
  <c r="Z130" i="69" s="1"/>
  <c r="L136" i="69"/>
  <c r="M136" i="69" s="1"/>
  <c r="N136" i="69" s="1"/>
  <c r="W137" i="69"/>
  <c r="X137" i="69" s="1"/>
  <c r="Y138" i="69"/>
  <c r="Z138" i="69" s="1"/>
  <c r="L144" i="69"/>
  <c r="M144" i="69" s="1"/>
  <c r="N144" i="69" s="1"/>
  <c r="L145" i="69"/>
  <c r="M145" i="69" s="1"/>
  <c r="N145" i="69" s="1"/>
  <c r="P145" i="69" s="1"/>
  <c r="Y147" i="69"/>
  <c r="Z147" i="69" s="1"/>
  <c r="L153" i="69"/>
  <c r="M153" i="69" s="1"/>
  <c r="N153" i="69" s="1"/>
  <c r="P153" i="69" s="1"/>
  <c r="Y155" i="69"/>
  <c r="Z155" i="69" s="1"/>
  <c r="L162" i="69"/>
  <c r="M162" i="69" s="1"/>
  <c r="N162" i="69" s="1"/>
  <c r="K167" i="69"/>
  <c r="L167" i="69" s="1"/>
  <c r="M167" i="69" s="1"/>
  <c r="N167" i="69" s="1"/>
  <c r="P167" i="69" s="1"/>
  <c r="W168" i="69"/>
  <c r="X168" i="69" s="1"/>
  <c r="L170" i="69"/>
  <c r="M170" i="69" s="1"/>
  <c r="N170" i="69" s="1"/>
  <c r="K175" i="69"/>
  <c r="L175" i="69" s="1"/>
  <c r="M175" i="69" s="1"/>
  <c r="N175" i="69" s="1"/>
  <c r="P175" i="69" s="1"/>
  <c r="W176" i="69"/>
  <c r="X176" i="69" s="1"/>
  <c r="L178" i="69"/>
  <c r="M178" i="69" s="1"/>
  <c r="N178" i="69" s="1"/>
  <c r="L183" i="69"/>
  <c r="M183" i="69" s="1"/>
  <c r="N183" i="69" s="1"/>
  <c r="P183" i="69" s="1"/>
  <c r="K184" i="69"/>
  <c r="L184" i="69" s="1"/>
  <c r="M184" i="69" s="1"/>
  <c r="N184" i="69" s="1"/>
  <c r="W185" i="69"/>
  <c r="X185" i="69" s="1"/>
  <c r="Y186" i="69"/>
  <c r="Z186" i="69" s="1"/>
  <c r="Y191" i="69"/>
  <c r="Z191" i="69" s="1"/>
  <c r="L200" i="69"/>
  <c r="M200" i="69" s="1"/>
  <c r="N200" i="69" s="1"/>
  <c r="P200" i="69" s="1"/>
  <c r="Y215" i="69"/>
  <c r="Z215" i="69" s="1"/>
  <c r="K217" i="69"/>
  <c r="L217" i="69" s="1"/>
  <c r="M217" i="69" s="1"/>
  <c r="N217" i="69" s="1"/>
  <c r="P217" i="69" s="1"/>
  <c r="K220" i="69"/>
  <c r="L220" i="69" s="1"/>
  <c r="M220" i="69" s="1"/>
  <c r="N220" i="69" s="1"/>
  <c r="P220" i="69" s="1"/>
  <c r="K223" i="69"/>
  <c r="L223" i="69" s="1"/>
  <c r="M223" i="69" s="1"/>
  <c r="N223" i="69" s="1"/>
  <c r="P223" i="69" s="1"/>
  <c r="W228" i="69"/>
  <c r="X228" i="69" s="1"/>
  <c r="K231" i="69"/>
  <c r="L231" i="69" s="1"/>
  <c r="M231" i="69" s="1"/>
  <c r="N231" i="69" s="1"/>
  <c r="P231" i="69" s="1"/>
  <c r="Y240" i="69"/>
  <c r="Z240" i="69" s="1"/>
  <c r="K243" i="69"/>
  <c r="L243" i="69" s="1"/>
  <c r="M243" i="69" s="1"/>
  <c r="N243" i="69" s="1"/>
  <c r="P243" i="69" s="1"/>
  <c r="K261" i="69"/>
  <c r="L261" i="69" s="1"/>
  <c r="M261" i="69" s="1"/>
  <c r="N261" i="69" s="1"/>
  <c r="P261" i="69" s="1"/>
  <c r="K263" i="69"/>
  <c r="L263" i="69" s="1"/>
  <c r="M263" i="69" s="1"/>
  <c r="N263" i="69" s="1"/>
  <c r="P263" i="69" s="1"/>
  <c r="W285" i="69"/>
  <c r="X285" i="69" s="1"/>
  <c r="W208" i="69"/>
  <c r="X208" i="69" s="1"/>
  <c r="Y239" i="69"/>
  <c r="Z239" i="69" s="1"/>
  <c r="W259" i="69"/>
  <c r="X259" i="69" s="1"/>
  <c r="K265" i="69"/>
  <c r="L265" i="69" s="1"/>
  <c r="M265" i="69" s="1"/>
  <c r="N265" i="69" s="1"/>
  <c r="P265" i="69" s="1"/>
  <c r="W269" i="69"/>
  <c r="X269" i="69" s="1"/>
  <c r="K272" i="69"/>
  <c r="L272" i="69" s="1"/>
  <c r="M272" i="69" s="1"/>
  <c r="N272" i="69" s="1"/>
  <c r="P272" i="69" s="1"/>
  <c r="W282" i="69"/>
  <c r="X282" i="69" s="1"/>
  <c r="W295" i="69"/>
  <c r="X295" i="69" s="1"/>
  <c r="Y350" i="69"/>
  <c r="Z350" i="69" s="1"/>
  <c r="Y426" i="69"/>
  <c r="Z426" i="69" s="1"/>
  <c r="W70" i="69"/>
  <c r="X70" i="69" s="1"/>
  <c r="W71" i="69"/>
  <c r="X71" i="69" s="1"/>
  <c r="W78" i="69"/>
  <c r="X78" i="69" s="1"/>
  <c r="W79" i="69"/>
  <c r="X79" i="69" s="1"/>
  <c r="W103" i="69"/>
  <c r="X103" i="69" s="1"/>
  <c r="W110" i="69"/>
  <c r="X110" i="69" s="1"/>
  <c r="W111" i="69"/>
  <c r="X111" i="69" s="1"/>
  <c r="W118" i="69"/>
  <c r="X118" i="69" s="1"/>
  <c r="W119" i="69"/>
  <c r="X119" i="69" s="1"/>
  <c r="W126" i="69"/>
  <c r="X126" i="69" s="1"/>
  <c r="W127" i="69"/>
  <c r="X127" i="69" s="1"/>
  <c r="W134" i="69"/>
  <c r="X134" i="69" s="1"/>
  <c r="W135" i="69"/>
  <c r="X135" i="69" s="1"/>
  <c r="W142" i="69"/>
  <c r="X142" i="69" s="1"/>
  <c r="W143" i="69"/>
  <c r="X143" i="69" s="1"/>
  <c r="W150" i="69"/>
  <c r="X150" i="69" s="1"/>
  <c r="W151" i="69"/>
  <c r="X151" i="69" s="1"/>
  <c r="W158" i="69"/>
  <c r="X158" i="69" s="1"/>
  <c r="W159" i="69"/>
  <c r="X159" i="69" s="1"/>
  <c r="W166" i="69"/>
  <c r="X166" i="69" s="1"/>
  <c r="W167" i="69"/>
  <c r="X167" i="69" s="1"/>
  <c r="W174" i="69"/>
  <c r="X174" i="69" s="1"/>
  <c r="W175" i="69"/>
  <c r="X175" i="69" s="1"/>
  <c r="W182" i="69"/>
  <c r="X182" i="69" s="1"/>
  <c r="W183" i="69"/>
  <c r="X183" i="69" s="1"/>
  <c r="W190" i="69"/>
  <c r="X190" i="69" s="1"/>
  <c r="W193" i="69"/>
  <c r="X193" i="69" s="1"/>
  <c r="W195" i="69"/>
  <c r="X195" i="69" s="1"/>
  <c r="W199" i="69"/>
  <c r="X199" i="69" s="1"/>
  <c r="W201" i="69"/>
  <c r="X201" i="69" s="1"/>
  <c r="Y226" i="69"/>
  <c r="Z226" i="69" s="1"/>
  <c r="K227" i="69"/>
  <c r="L227" i="69" s="1"/>
  <c r="M227" i="69" s="1"/>
  <c r="N227" i="69" s="1"/>
  <c r="P227" i="69" s="1"/>
  <c r="L245" i="69"/>
  <c r="M245" i="69" s="1"/>
  <c r="N245" i="69" s="1"/>
  <c r="P245" i="69" s="1"/>
  <c r="Y245" i="69"/>
  <c r="Z245" i="69" s="1"/>
  <c r="K246" i="69"/>
  <c r="L246" i="69" s="1"/>
  <c r="M246" i="69" s="1"/>
  <c r="N246" i="69" s="1"/>
  <c r="P246" i="69" s="1"/>
  <c r="L248" i="69"/>
  <c r="M248" i="69" s="1"/>
  <c r="N248" i="69" s="1"/>
  <c r="P248" i="69" s="1"/>
  <c r="X256" i="69"/>
  <c r="W263" i="69"/>
  <c r="X263" i="69" s="1"/>
  <c r="X264" i="69"/>
  <c r="X271" i="69"/>
  <c r="Y276" i="69"/>
  <c r="Z276" i="69" s="1"/>
  <c r="W281" i="69"/>
  <c r="X281" i="69" s="1"/>
  <c r="X284" i="69"/>
  <c r="W294" i="69"/>
  <c r="X294" i="69" s="1"/>
  <c r="Y322" i="69"/>
  <c r="Z322" i="69" s="1"/>
  <c r="W337" i="69"/>
  <c r="X337" i="69" s="1"/>
  <c r="W353" i="69"/>
  <c r="X353" i="69" s="1"/>
  <c r="W379" i="69"/>
  <c r="X379" i="69" s="1"/>
  <c r="Y389" i="69"/>
  <c r="Z389" i="69" s="1"/>
  <c r="Y398" i="69"/>
  <c r="Z398" i="69" s="1"/>
  <c r="W404" i="69"/>
  <c r="X404" i="69" s="1"/>
  <c r="Y422" i="69"/>
  <c r="Z422" i="69" s="1"/>
  <c r="W461" i="69"/>
  <c r="X461" i="69" s="1"/>
  <c r="X204" i="69"/>
  <c r="W205" i="69"/>
  <c r="X205" i="69" s="1"/>
  <c r="X213" i="69"/>
  <c r="W214" i="69"/>
  <c r="X214" i="69" s="1"/>
  <c r="X218" i="69"/>
  <c r="W223" i="69"/>
  <c r="X223" i="69" s="1"/>
  <c r="Y225" i="69"/>
  <c r="Z225" i="69" s="1"/>
  <c r="K226" i="69"/>
  <c r="L226" i="69" s="1"/>
  <c r="M226" i="69" s="1"/>
  <c r="N226" i="69" s="1"/>
  <c r="P226" i="69" s="1"/>
  <c r="W229" i="69"/>
  <c r="X229" i="69" s="1"/>
  <c r="Z231" i="69"/>
  <c r="X242" i="69"/>
  <c r="Y244" i="69"/>
  <c r="Z244" i="69" s="1"/>
  <c r="W248" i="69"/>
  <c r="X248" i="69" s="1"/>
  <c r="K252" i="69"/>
  <c r="L252" i="69" s="1"/>
  <c r="M252" i="69" s="1"/>
  <c r="N252" i="69" s="1"/>
  <c r="P252" i="69" s="1"/>
  <c r="K254" i="69"/>
  <c r="L254" i="69" s="1"/>
  <c r="M254" i="69" s="1"/>
  <c r="N254" i="69" s="1"/>
  <c r="P254" i="69" s="1"/>
  <c r="W262" i="69"/>
  <c r="X262" i="69" s="1"/>
  <c r="X265" i="69"/>
  <c r="W273" i="69"/>
  <c r="X273" i="69" s="1"/>
  <c r="Y275" i="69"/>
  <c r="Z275" i="69" s="1"/>
  <c r="Z277" i="69"/>
  <c r="W286" i="69"/>
  <c r="X286" i="69" s="1"/>
  <c r="W299" i="69"/>
  <c r="X299" i="69" s="1"/>
  <c r="Y339" i="69"/>
  <c r="Z339" i="69" s="1"/>
  <c r="X311" i="69"/>
  <c r="X312" i="69"/>
  <c r="Z313" i="69"/>
  <c r="Z315" i="69"/>
  <c r="W317" i="69"/>
  <c r="X317" i="69" s="1"/>
  <c r="X324" i="69"/>
  <c r="W334" i="69"/>
  <c r="X334" i="69" s="1"/>
  <c r="X335" i="69"/>
  <c r="X340" i="69"/>
  <c r="X342" i="69"/>
  <c r="W352" i="69"/>
  <c r="X352" i="69" s="1"/>
  <c r="X355" i="69"/>
  <c r="W365" i="69"/>
  <c r="X365" i="69" s="1"/>
  <c r="X368" i="69"/>
  <c r="W378" i="69"/>
  <c r="X378" i="69" s="1"/>
  <c r="W392" i="69"/>
  <c r="X392" i="69" s="1"/>
  <c r="W395" i="69"/>
  <c r="X395" i="69" s="1"/>
  <c r="Y430" i="69"/>
  <c r="Z430" i="69" s="1"/>
  <c r="W446" i="69"/>
  <c r="X446" i="69" s="1"/>
  <c r="W512" i="69"/>
  <c r="X512" i="69" s="1"/>
  <c r="X307" i="69"/>
  <c r="X308" i="69"/>
  <c r="W316" i="69"/>
  <c r="X316" i="69" s="1"/>
  <c r="X325" i="69"/>
  <c r="Z328" i="69"/>
  <c r="W329" i="69"/>
  <c r="X329" i="69" s="1"/>
  <c r="W333" i="69"/>
  <c r="X333" i="69" s="1"/>
  <c r="X336" i="69"/>
  <c r="W344" i="69"/>
  <c r="X344" i="69" s="1"/>
  <c r="W357" i="69"/>
  <c r="X357" i="69" s="1"/>
  <c r="W370" i="69"/>
  <c r="X370" i="69" s="1"/>
  <c r="W383" i="69"/>
  <c r="X383" i="69" s="1"/>
  <c r="Y390" i="69"/>
  <c r="Z390" i="69" s="1"/>
  <c r="Y397" i="69"/>
  <c r="Z397" i="69" s="1"/>
  <c r="Y399" i="69"/>
  <c r="Z399" i="69" s="1"/>
  <c r="W467" i="69"/>
  <c r="X467" i="69" s="1"/>
  <c r="W501" i="69"/>
  <c r="X501" i="69" s="1"/>
  <c r="X320" i="69"/>
  <c r="X321" i="69"/>
  <c r="W338" i="69"/>
  <c r="X338" i="69" s="1"/>
  <c r="W343" i="69"/>
  <c r="X343" i="69" s="1"/>
  <c r="Y345" i="69"/>
  <c r="Z345" i="69" s="1"/>
  <c r="W356" i="69"/>
  <c r="X356" i="69" s="1"/>
  <c r="Z362" i="69"/>
  <c r="W369" i="69"/>
  <c r="X369" i="69" s="1"/>
  <c r="W382" i="69"/>
  <c r="X382" i="69" s="1"/>
  <c r="W420" i="69"/>
  <c r="X420" i="69" s="1"/>
  <c r="K452" i="69"/>
  <c r="L452" i="69" s="1"/>
  <c r="M452" i="69" s="1"/>
  <c r="N452" i="69" s="1"/>
  <c r="P452" i="69" s="1"/>
  <c r="K453" i="69"/>
  <c r="L453" i="69" s="1"/>
  <c r="M453" i="69" s="1"/>
  <c r="N453" i="69" s="1"/>
  <c r="P453" i="69" s="1"/>
  <c r="K457" i="69"/>
  <c r="L457" i="69" s="1"/>
  <c r="M457" i="69" s="1"/>
  <c r="N457" i="69" s="1"/>
  <c r="P457" i="69" s="1"/>
  <c r="K473" i="69"/>
  <c r="L473" i="69" s="1"/>
  <c r="M473" i="69" s="1"/>
  <c r="N473" i="69" s="1"/>
  <c r="P473" i="69" s="1"/>
  <c r="K491" i="69"/>
  <c r="L491" i="69" s="1"/>
  <c r="M491" i="69" s="1"/>
  <c r="N491" i="69" s="1"/>
  <c r="P491" i="69" s="1"/>
  <c r="W492" i="69"/>
  <c r="X492" i="69" s="1"/>
  <c r="W391" i="69"/>
  <c r="X391" i="69" s="1"/>
  <c r="W419" i="69"/>
  <c r="X419" i="69" s="1"/>
  <c r="W445" i="69"/>
  <c r="X445" i="69" s="1"/>
  <c r="W458" i="69"/>
  <c r="X458" i="69" s="1"/>
  <c r="K460" i="69"/>
  <c r="L460" i="69" s="1"/>
  <c r="M460" i="69" s="1"/>
  <c r="N460" i="69" s="1"/>
  <c r="P460" i="69" s="1"/>
  <c r="Y474" i="69"/>
  <c r="Z474" i="69" s="1"/>
  <c r="Y475" i="69"/>
  <c r="Z475" i="69" s="1"/>
  <c r="K477" i="69"/>
  <c r="L477" i="69" s="1"/>
  <c r="M477" i="69" s="1"/>
  <c r="N477" i="69" s="1"/>
  <c r="P477" i="69" s="1"/>
  <c r="W485" i="69"/>
  <c r="X485" i="69" s="1"/>
  <c r="K489" i="69"/>
  <c r="L489" i="69" s="1"/>
  <c r="M489" i="69" s="1"/>
  <c r="N489" i="69" s="1"/>
  <c r="P489" i="69" s="1"/>
  <c r="K503" i="69"/>
  <c r="L503" i="69" s="1"/>
  <c r="M503" i="69" s="1"/>
  <c r="N503" i="69" s="1"/>
  <c r="P503" i="69" s="1"/>
  <c r="Y504" i="69"/>
  <c r="Z504" i="69" s="1"/>
  <c r="K507" i="69"/>
  <c r="L507" i="69" s="1"/>
  <c r="M507" i="69" s="1"/>
  <c r="N507" i="69" s="1"/>
  <c r="P507" i="69" s="1"/>
  <c r="W508" i="69"/>
  <c r="X508" i="69" s="1"/>
  <c r="K515" i="69"/>
  <c r="L515" i="69" s="1"/>
  <c r="M515" i="69" s="1"/>
  <c r="N515" i="69" s="1"/>
  <c r="P515" i="69" s="1"/>
  <c r="X393" i="69"/>
  <c r="X394" i="69"/>
  <c r="Z401" i="69"/>
  <c r="W407" i="69"/>
  <c r="X407" i="69" s="1"/>
  <c r="Z409" i="69"/>
  <c r="Z417" i="69"/>
  <c r="Y418" i="69"/>
  <c r="Z418" i="69" s="1"/>
  <c r="Y421" i="69"/>
  <c r="Z421" i="69" s="1"/>
  <c r="X424" i="69"/>
  <c r="X427" i="69"/>
  <c r="Y429" i="69"/>
  <c r="Z429" i="69" s="1"/>
  <c r="W433" i="69"/>
  <c r="X433" i="69" s="1"/>
  <c r="Z435" i="69"/>
  <c r="Y439" i="69"/>
  <c r="Z439" i="69" s="1"/>
  <c r="K450" i="69"/>
  <c r="L450" i="69" s="1"/>
  <c r="M450" i="69" s="1"/>
  <c r="N450" i="69" s="1"/>
  <c r="P450" i="69" s="1"/>
  <c r="Y452" i="69"/>
  <c r="Z452" i="69" s="1"/>
  <c r="W462" i="69"/>
  <c r="X462" i="69" s="1"/>
  <c r="L463" i="69"/>
  <c r="M463" i="69" s="1"/>
  <c r="N463" i="69" s="1"/>
  <c r="P463" i="69" s="1"/>
  <c r="Y472" i="69"/>
  <c r="Z472" i="69" s="1"/>
  <c r="K479" i="69"/>
  <c r="L479" i="69" s="1"/>
  <c r="M479" i="69" s="1"/>
  <c r="N479" i="69" s="1"/>
  <c r="P479" i="69" s="1"/>
  <c r="Y490" i="69"/>
  <c r="Z490" i="69" s="1"/>
  <c r="Y491" i="69"/>
  <c r="Z491" i="69" s="1"/>
  <c r="K493" i="69"/>
  <c r="L493" i="69" s="1"/>
  <c r="M493" i="69" s="1"/>
  <c r="N493" i="69" s="1"/>
  <c r="P493" i="69" s="1"/>
  <c r="K505" i="69"/>
  <c r="L505" i="69" s="1"/>
  <c r="M505" i="69" s="1"/>
  <c r="N505" i="69" s="1"/>
  <c r="P505" i="69" s="1"/>
  <c r="Y524" i="69"/>
  <c r="Z524" i="69" s="1"/>
  <c r="W533" i="69"/>
  <c r="X533" i="69" s="1"/>
  <c r="W396" i="69"/>
  <c r="X396" i="69" s="1"/>
  <c r="Z400" i="69"/>
  <c r="Y402" i="69"/>
  <c r="Z402" i="69" s="1"/>
  <c r="W405" i="69"/>
  <c r="X405" i="69" s="1"/>
  <c r="X406" i="69"/>
  <c r="Z408" i="69"/>
  <c r="Y412" i="69"/>
  <c r="Z412" i="69" s="1"/>
  <c r="X415" i="69"/>
  <c r="Z416" i="69"/>
  <c r="X423" i="69"/>
  <c r="Z431" i="69"/>
  <c r="W432" i="69"/>
  <c r="X432" i="69" s="1"/>
  <c r="Z434" i="69"/>
  <c r="Y438" i="69"/>
  <c r="Z438" i="69" s="1"/>
  <c r="Z442" i="69"/>
  <c r="L448" i="69"/>
  <c r="M448" i="69" s="1"/>
  <c r="N448" i="69" s="1"/>
  <c r="P448" i="69" s="1"/>
  <c r="X449" i="69"/>
  <c r="K454" i="69"/>
  <c r="L454" i="69" s="1"/>
  <c r="M454" i="69" s="1"/>
  <c r="N454" i="69" s="1"/>
  <c r="P454" i="69" s="1"/>
  <c r="L456" i="69"/>
  <c r="M456" i="69" s="1"/>
  <c r="N456" i="69" s="1"/>
  <c r="P456" i="69" s="1"/>
  <c r="K459" i="69"/>
  <c r="L459" i="69" s="1"/>
  <c r="M459" i="69" s="1"/>
  <c r="N459" i="69" s="1"/>
  <c r="P459" i="69" s="1"/>
  <c r="K461" i="69"/>
  <c r="L461" i="69" s="1"/>
  <c r="M461" i="69" s="1"/>
  <c r="N461" i="69" s="1"/>
  <c r="P461" i="69" s="1"/>
  <c r="K467" i="69"/>
  <c r="L467" i="69" s="1"/>
  <c r="M467" i="69" s="1"/>
  <c r="N467" i="69" s="1"/>
  <c r="P467" i="69" s="1"/>
  <c r="K475" i="69"/>
  <c r="L475" i="69" s="1"/>
  <c r="M475" i="69" s="1"/>
  <c r="N475" i="69" s="1"/>
  <c r="P475" i="69" s="1"/>
  <c r="W476" i="69"/>
  <c r="X476" i="69" s="1"/>
  <c r="K495" i="69"/>
  <c r="L495" i="69" s="1"/>
  <c r="M495" i="69" s="1"/>
  <c r="N495" i="69" s="1"/>
  <c r="P495" i="69" s="1"/>
  <c r="K501" i="69"/>
  <c r="L501" i="69" s="1"/>
  <c r="M501" i="69" s="1"/>
  <c r="N501" i="69" s="1"/>
  <c r="P501" i="69" s="1"/>
  <c r="Y506" i="69"/>
  <c r="Z506" i="69" s="1"/>
  <c r="Y507" i="69"/>
  <c r="Z507" i="69" s="1"/>
  <c r="K509" i="69"/>
  <c r="L509" i="69" s="1"/>
  <c r="M509" i="69" s="1"/>
  <c r="N509" i="69" s="1"/>
  <c r="P509" i="69" s="1"/>
  <c r="K517" i="69"/>
  <c r="L517" i="69" s="1"/>
  <c r="M517" i="69" s="1"/>
  <c r="N517" i="69" s="1"/>
  <c r="P517" i="69" s="1"/>
  <c r="K519" i="69"/>
  <c r="L519" i="69" s="1"/>
  <c r="M519" i="69" s="1"/>
  <c r="N519" i="69" s="1"/>
  <c r="P519" i="69" s="1"/>
  <c r="X469" i="69"/>
  <c r="X470" i="69"/>
  <c r="W515" i="69"/>
  <c r="X515" i="69" s="1"/>
  <c r="Y516" i="69"/>
  <c r="Z516" i="69" s="1"/>
  <c r="K521" i="69"/>
  <c r="L521" i="69" s="1"/>
  <c r="M521" i="69" s="1"/>
  <c r="N521" i="69" s="1"/>
  <c r="P521" i="69" s="1"/>
  <c r="K472" i="69"/>
  <c r="L472" i="69" s="1"/>
  <c r="M472" i="69" s="1"/>
  <c r="N472" i="69" s="1"/>
  <c r="P472" i="69" s="1"/>
  <c r="W477" i="69"/>
  <c r="X477" i="69" s="1"/>
  <c r="X478" i="69"/>
  <c r="X479" i="69"/>
  <c r="Z482" i="69"/>
  <c r="L483" i="69"/>
  <c r="M483" i="69" s="1"/>
  <c r="N483" i="69" s="1"/>
  <c r="P483" i="69" s="1"/>
  <c r="Z483" i="69"/>
  <c r="W484" i="69"/>
  <c r="X484" i="69" s="1"/>
  <c r="K487" i="69"/>
  <c r="L487" i="69" s="1"/>
  <c r="M487" i="69" s="1"/>
  <c r="N487" i="69" s="1"/>
  <c r="P487" i="69" s="1"/>
  <c r="W493" i="69"/>
  <c r="X493" i="69" s="1"/>
  <c r="X494" i="69"/>
  <c r="X495" i="69"/>
  <c r="Z498" i="69"/>
  <c r="L499" i="69"/>
  <c r="M499" i="69" s="1"/>
  <c r="N499" i="69" s="1"/>
  <c r="P499" i="69" s="1"/>
  <c r="Z499" i="69"/>
  <c r="W500" i="69"/>
  <c r="X500" i="69" s="1"/>
  <c r="W509" i="69"/>
  <c r="X509" i="69" s="1"/>
  <c r="Y511" i="69"/>
  <c r="Z511" i="69" s="1"/>
  <c r="W534" i="69"/>
  <c r="X534" i="69" s="1"/>
  <c r="W541" i="69"/>
  <c r="X541" i="69" s="1"/>
  <c r="X464" i="69"/>
  <c r="X465" i="69"/>
  <c r="L466" i="69"/>
  <c r="M466" i="69" s="1"/>
  <c r="N466" i="69" s="1"/>
  <c r="P466" i="69" s="1"/>
  <c r="K469" i="69"/>
  <c r="L469" i="69" s="1"/>
  <c r="M469" i="69" s="1"/>
  <c r="N469" i="69" s="1"/>
  <c r="P469" i="69" s="1"/>
  <c r="K470" i="69"/>
  <c r="L470" i="69" s="1"/>
  <c r="M470" i="69" s="1"/>
  <c r="N470" i="69" s="1"/>
  <c r="P470" i="69" s="1"/>
  <c r="X473" i="69"/>
  <c r="K481" i="69"/>
  <c r="L481" i="69" s="1"/>
  <c r="M481" i="69" s="1"/>
  <c r="N481" i="69" s="1"/>
  <c r="P481" i="69" s="1"/>
  <c r="K497" i="69"/>
  <c r="L497" i="69" s="1"/>
  <c r="M497" i="69" s="1"/>
  <c r="N497" i="69" s="1"/>
  <c r="P497" i="69" s="1"/>
  <c r="K511" i="69"/>
  <c r="L511" i="69" s="1"/>
  <c r="M511" i="69" s="1"/>
  <c r="N511" i="69" s="1"/>
  <c r="P511" i="69" s="1"/>
  <c r="L513" i="69"/>
  <c r="M513" i="69" s="1"/>
  <c r="N513" i="69" s="1"/>
  <c r="P513" i="69" s="1"/>
  <c r="Y519" i="69"/>
  <c r="Z519" i="69" s="1"/>
  <c r="K525" i="69"/>
  <c r="L525" i="69" s="1"/>
  <c r="M525" i="69" s="1"/>
  <c r="N525" i="69" s="1"/>
  <c r="P525" i="69" s="1"/>
  <c r="K527" i="69"/>
  <c r="L527" i="69" s="1"/>
  <c r="M527" i="69" s="1"/>
  <c r="N527" i="69" s="1"/>
  <c r="P527" i="69" s="1"/>
  <c r="W535" i="69"/>
  <c r="X535" i="69" s="1"/>
  <c r="X514" i="69"/>
  <c r="W521" i="69"/>
  <c r="X521" i="69" s="1"/>
  <c r="W531" i="69"/>
  <c r="X531" i="69" s="1"/>
  <c r="L535" i="69"/>
  <c r="M535" i="69" s="1"/>
  <c r="N535" i="69" s="1"/>
  <c r="P535" i="69" s="1"/>
  <c r="Y537" i="69"/>
  <c r="Z537" i="69" s="1"/>
  <c r="W539" i="69"/>
  <c r="X539" i="69" s="1"/>
  <c r="Y548" i="69"/>
  <c r="Z548" i="69" s="1"/>
  <c r="W520" i="69"/>
  <c r="X520" i="69" s="1"/>
  <c r="W530" i="69"/>
  <c r="X530" i="69" s="1"/>
  <c r="Y532" i="69"/>
  <c r="Z532" i="69" s="1"/>
  <c r="Y540" i="69"/>
  <c r="Z540" i="69" s="1"/>
  <c r="K549" i="69"/>
  <c r="L549" i="69" s="1"/>
  <c r="M549" i="69" s="1"/>
  <c r="N549" i="69" s="1"/>
  <c r="P549" i="69" s="1"/>
  <c r="Y554" i="69"/>
  <c r="Z554" i="69" s="1"/>
  <c r="K557" i="69"/>
  <c r="L557" i="69" s="1"/>
  <c r="M557" i="69" s="1"/>
  <c r="N557" i="69" s="1"/>
  <c r="P557" i="69" s="1"/>
  <c r="W513" i="69"/>
  <c r="X513" i="69" s="1"/>
  <c r="X522" i="69"/>
  <c r="W523" i="69"/>
  <c r="X523" i="69" s="1"/>
  <c r="L529" i="69"/>
  <c r="M529" i="69" s="1"/>
  <c r="N529" i="69" s="1"/>
  <c r="P529" i="69" s="1"/>
  <c r="L533" i="69"/>
  <c r="M533" i="69" s="1"/>
  <c r="N533" i="69" s="1"/>
  <c r="P533" i="69" s="1"/>
  <c r="Y545" i="69"/>
  <c r="Z545" i="69" s="1"/>
  <c r="W549" i="69"/>
  <c r="X549" i="69" s="1"/>
  <c r="Y553" i="69"/>
  <c r="Z553" i="69" s="1"/>
  <c r="Y557" i="69"/>
  <c r="Z557" i="69" s="1"/>
  <c r="X528" i="69"/>
  <c r="X529" i="69"/>
  <c r="X536" i="69"/>
  <c r="X544" i="69"/>
  <c r="X556" i="69"/>
  <c r="W558" i="69"/>
  <c r="X558" i="69" s="1"/>
  <c r="X559" i="69"/>
  <c r="K563" i="69"/>
  <c r="L563" i="69" s="1"/>
  <c r="M563" i="69" s="1"/>
  <c r="N563" i="69" s="1"/>
  <c r="P563" i="69" s="1"/>
  <c r="K572" i="69"/>
  <c r="L572" i="69" s="1"/>
  <c r="M572" i="69" s="1"/>
  <c r="N572" i="69" s="1"/>
  <c r="P572" i="69" s="1"/>
  <c r="Y574" i="69"/>
  <c r="Z574" i="69" s="1"/>
  <c r="K585" i="69"/>
  <c r="L585" i="69" s="1"/>
  <c r="M585" i="69" s="1"/>
  <c r="N585" i="69" s="1"/>
  <c r="P585" i="69" s="1"/>
  <c r="Y586" i="69"/>
  <c r="Z586" i="69" s="1"/>
  <c r="K591" i="69"/>
  <c r="L591" i="69" s="1"/>
  <c r="M591" i="69" s="1"/>
  <c r="N591" i="69" s="1"/>
  <c r="P591" i="69" s="1"/>
  <c r="Y595" i="69"/>
  <c r="Z595" i="69" s="1"/>
  <c r="K601" i="69"/>
  <c r="L601" i="69" s="1"/>
  <c r="M601" i="69" s="1"/>
  <c r="N601" i="69" s="1"/>
  <c r="P601" i="69" s="1"/>
  <c r="Y602" i="69"/>
  <c r="Z602" i="69" s="1"/>
  <c r="K625" i="69"/>
  <c r="L625" i="69" s="1"/>
  <c r="M625" i="69" s="1"/>
  <c r="N625" i="69" s="1"/>
  <c r="P625" i="69" s="1"/>
  <c r="K560" i="69"/>
  <c r="L560" i="69" s="1"/>
  <c r="M560" i="69" s="1"/>
  <c r="N560" i="69" s="1"/>
  <c r="P560" i="69" s="1"/>
  <c r="Y563" i="69"/>
  <c r="Z563" i="69" s="1"/>
  <c r="K569" i="69"/>
  <c r="L569" i="69" s="1"/>
  <c r="M569" i="69" s="1"/>
  <c r="N569" i="69" s="1"/>
  <c r="P569" i="69" s="1"/>
  <c r="K581" i="69"/>
  <c r="L581" i="69" s="1"/>
  <c r="M581" i="69" s="1"/>
  <c r="N581" i="69" s="1"/>
  <c r="P581" i="69" s="1"/>
  <c r="K583" i="69"/>
  <c r="L583" i="69" s="1"/>
  <c r="M583" i="69" s="1"/>
  <c r="N583" i="69" s="1"/>
  <c r="P583" i="69" s="1"/>
  <c r="W542" i="69"/>
  <c r="X542" i="69" s="1"/>
  <c r="W547" i="69"/>
  <c r="X547" i="69" s="1"/>
  <c r="W550" i="69"/>
  <c r="X550" i="69" s="1"/>
  <c r="W551" i="69"/>
  <c r="X551" i="69" s="1"/>
  <c r="W552" i="69"/>
  <c r="X552" i="69" s="1"/>
  <c r="Y555" i="69"/>
  <c r="Z555" i="69" s="1"/>
  <c r="Y562" i="69"/>
  <c r="Z562" i="69" s="1"/>
  <c r="Y569" i="69"/>
  <c r="Z569" i="69" s="1"/>
  <c r="K575" i="69"/>
  <c r="L575" i="69" s="1"/>
  <c r="M575" i="69" s="1"/>
  <c r="N575" i="69" s="1"/>
  <c r="P575" i="69" s="1"/>
  <c r="K579" i="69"/>
  <c r="L579" i="69" s="1"/>
  <c r="M579" i="69" s="1"/>
  <c r="N579" i="69" s="1"/>
  <c r="P579" i="69" s="1"/>
  <c r="K593" i="69"/>
  <c r="L593" i="69" s="1"/>
  <c r="M593" i="69" s="1"/>
  <c r="N593" i="69" s="1"/>
  <c r="P593" i="69" s="1"/>
  <c r="Y594" i="69"/>
  <c r="Z594" i="69" s="1"/>
  <c r="K599" i="69"/>
  <c r="L599" i="69" s="1"/>
  <c r="M599" i="69" s="1"/>
  <c r="N599" i="69" s="1"/>
  <c r="P599" i="69" s="1"/>
  <c r="K609" i="69"/>
  <c r="L609" i="69" s="1"/>
  <c r="M609" i="69" s="1"/>
  <c r="N609" i="69" s="1"/>
  <c r="P609" i="69" s="1"/>
  <c r="X560" i="69"/>
  <c r="K566" i="69"/>
  <c r="L566" i="69" s="1"/>
  <c r="M566" i="69" s="1"/>
  <c r="N566" i="69" s="1"/>
  <c r="P566" i="69" s="1"/>
  <c r="Y568" i="69"/>
  <c r="Z568" i="69" s="1"/>
  <c r="K577" i="69"/>
  <c r="L577" i="69" s="1"/>
  <c r="M577" i="69" s="1"/>
  <c r="N577" i="69" s="1"/>
  <c r="P577" i="69" s="1"/>
  <c r="Y580" i="69"/>
  <c r="Z580" i="69" s="1"/>
  <c r="Y587" i="69"/>
  <c r="Z587" i="69" s="1"/>
  <c r="K595" i="69"/>
  <c r="L595" i="69" s="1"/>
  <c r="M595" i="69" s="1"/>
  <c r="N595" i="69" s="1"/>
  <c r="P595" i="69" s="1"/>
  <c r="Y603" i="69"/>
  <c r="Z603" i="69" s="1"/>
  <c r="Y619" i="69"/>
  <c r="Z619" i="69" s="1"/>
  <c r="K587" i="69"/>
  <c r="L587" i="69" s="1"/>
  <c r="M587" i="69" s="1"/>
  <c r="N587" i="69" s="1"/>
  <c r="P587" i="69" s="1"/>
  <c r="K603" i="69"/>
  <c r="L603" i="69" s="1"/>
  <c r="M603" i="69" s="1"/>
  <c r="N603" i="69" s="1"/>
  <c r="P603" i="69" s="1"/>
  <c r="W612" i="69"/>
  <c r="X612" i="69" s="1"/>
  <c r="K615" i="69"/>
  <c r="L615" i="69" s="1"/>
  <c r="M615" i="69" s="1"/>
  <c r="N615" i="69" s="1"/>
  <c r="P615" i="69" s="1"/>
  <c r="K617" i="69"/>
  <c r="L617" i="69" s="1"/>
  <c r="M617" i="69" s="1"/>
  <c r="N617" i="69" s="1"/>
  <c r="P617" i="69" s="1"/>
  <c r="K620" i="69"/>
  <c r="L620" i="69" s="1"/>
  <c r="M620" i="69" s="1"/>
  <c r="N620" i="69" s="1"/>
  <c r="P620" i="69" s="1"/>
  <c r="K621" i="69"/>
  <c r="L621" i="69" s="1"/>
  <c r="M621" i="69" s="1"/>
  <c r="N621" i="69" s="1"/>
  <c r="P621" i="69" s="1"/>
  <c r="K635" i="69"/>
  <c r="L635" i="69" s="1"/>
  <c r="M635" i="69" s="1"/>
  <c r="N635" i="69" s="1"/>
  <c r="P635" i="69" s="1"/>
  <c r="W641" i="69"/>
  <c r="X641" i="69" s="1"/>
  <c r="K650" i="69"/>
  <c r="L650" i="69" s="1"/>
  <c r="M650" i="69" s="1"/>
  <c r="N650" i="69" s="1"/>
  <c r="P650" i="69" s="1"/>
  <c r="W564" i="69"/>
  <c r="X564" i="69" s="1"/>
  <c r="W570" i="69"/>
  <c r="X570" i="69" s="1"/>
  <c r="Y573" i="69"/>
  <c r="Z573" i="69" s="1"/>
  <c r="W575" i="69"/>
  <c r="X575" i="69" s="1"/>
  <c r="W582" i="69"/>
  <c r="X582" i="69" s="1"/>
  <c r="X584" i="69"/>
  <c r="W591" i="69"/>
  <c r="X591" i="69" s="1"/>
  <c r="W598" i="69"/>
  <c r="X598" i="69" s="1"/>
  <c r="L607" i="69"/>
  <c r="M607" i="69" s="1"/>
  <c r="N607" i="69" s="1"/>
  <c r="P607" i="69" s="1"/>
  <c r="K611" i="69"/>
  <c r="L611" i="69" s="1"/>
  <c r="M611" i="69" s="1"/>
  <c r="N611" i="69" s="1"/>
  <c r="P611" i="69" s="1"/>
  <c r="L613" i="69"/>
  <c r="M613" i="69" s="1"/>
  <c r="N613" i="69" s="1"/>
  <c r="P613" i="69" s="1"/>
  <c r="K626" i="69"/>
  <c r="L626" i="69" s="1"/>
  <c r="M626" i="69" s="1"/>
  <c r="N626" i="69" s="1"/>
  <c r="P626" i="69" s="1"/>
  <c r="K632" i="69"/>
  <c r="L632" i="69" s="1"/>
  <c r="M632" i="69" s="1"/>
  <c r="N632" i="69" s="1"/>
  <c r="K640" i="69"/>
  <c r="L640" i="69" s="1"/>
  <c r="M640" i="69" s="1"/>
  <c r="N640" i="69" s="1"/>
  <c r="P640" i="69" s="1"/>
  <c r="K658" i="69"/>
  <c r="L658" i="69" s="1"/>
  <c r="M658" i="69" s="1"/>
  <c r="N658" i="69" s="1"/>
  <c r="P658" i="69" s="1"/>
  <c r="W581" i="69"/>
  <c r="X581" i="69" s="1"/>
  <c r="K597" i="69"/>
  <c r="L597" i="69" s="1"/>
  <c r="M597" i="69" s="1"/>
  <c r="N597" i="69" s="1"/>
  <c r="P597" i="69" s="1"/>
  <c r="W607" i="69"/>
  <c r="X607" i="69" s="1"/>
  <c r="W613" i="69"/>
  <c r="X613" i="69" s="1"/>
  <c r="K619" i="69"/>
  <c r="L619" i="69" s="1"/>
  <c r="M619" i="69" s="1"/>
  <c r="N619" i="69" s="1"/>
  <c r="P619" i="69" s="1"/>
  <c r="Y621" i="69"/>
  <c r="Z621" i="69" s="1"/>
  <c r="K631" i="69"/>
  <c r="L631" i="69" s="1"/>
  <c r="M631" i="69" s="1"/>
  <c r="N631" i="69" s="1"/>
  <c r="P631" i="69" s="1"/>
  <c r="W640" i="69"/>
  <c r="X640" i="69" s="1"/>
  <c r="K644" i="69"/>
  <c r="L644" i="69" s="1"/>
  <c r="M644" i="69" s="1"/>
  <c r="N644" i="69" s="1"/>
  <c r="P644" i="69" s="1"/>
  <c r="K654" i="69"/>
  <c r="L654" i="69" s="1"/>
  <c r="M654" i="69" s="1"/>
  <c r="N654" i="69" s="1"/>
  <c r="P654" i="69" s="1"/>
  <c r="X585" i="69"/>
  <c r="L589" i="69"/>
  <c r="M589" i="69" s="1"/>
  <c r="N589" i="69" s="1"/>
  <c r="P589" i="69" s="1"/>
  <c r="W590" i="69"/>
  <c r="X590" i="69" s="1"/>
  <c r="W599" i="69"/>
  <c r="X599" i="69" s="1"/>
  <c r="X600" i="69"/>
  <c r="X601" i="69"/>
  <c r="L605" i="69"/>
  <c r="M605" i="69" s="1"/>
  <c r="N605" i="69" s="1"/>
  <c r="P605" i="69" s="1"/>
  <c r="W606" i="69"/>
  <c r="X606" i="69" s="1"/>
  <c r="Y614" i="69"/>
  <c r="Z614" i="69" s="1"/>
  <c r="Y615" i="69"/>
  <c r="Z615" i="69" s="1"/>
  <c r="Y618" i="69"/>
  <c r="Z618" i="69" s="1"/>
  <c r="Y623" i="69"/>
  <c r="Z623" i="69" s="1"/>
  <c r="L629" i="69"/>
  <c r="M629" i="69" s="1"/>
  <c r="N629" i="69" s="1"/>
  <c r="P629" i="69" s="1"/>
  <c r="K636" i="69"/>
  <c r="L636" i="69" s="1"/>
  <c r="M636" i="69" s="1"/>
  <c r="N636" i="69" s="1"/>
  <c r="P636" i="69" s="1"/>
  <c r="K641" i="69"/>
  <c r="L641" i="69" s="1"/>
  <c r="M641" i="69" s="1"/>
  <c r="N641" i="69" s="1"/>
  <c r="P641" i="69" s="1"/>
  <c r="K652" i="69"/>
  <c r="L652" i="69" s="1"/>
  <c r="M652" i="69" s="1"/>
  <c r="N652" i="69" s="1"/>
  <c r="P652" i="69" s="1"/>
  <c r="K645" i="69"/>
  <c r="L645" i="69" s="1"/>
  <c r="M645" i="69" s="1"/>
  <c r="N645" i="69" s="1"/>
  <c r="P645" i="69" s="1"/>
  <c r="K646" i="69"/>
  <c r="L646" i="69" s="1"/>
  <c r="M646" i="69" s="1"/>
  <c r="N646" i="69" s="1"/>
  <c r="P646" i="69" s="1"/>
  <c r="Y651" i="69"/>
  <c r="Z651" i="69" s="1"/>
  <c r="W627" i="69"/>
  <c r="X627" i="69" s="1"/>
  <c r="K628" i="69"/>
  <c r="L628" i="69" s="1"/>
  <c r="M628" i="69" s="1"/>
  <c r="N628" i="69" s="1"/>
  <c r="P628" i="69" s="1"/>
  <c r="W629" i="69"/>
  <c r="X629" i="69" s="1"/>
  <c r="W632" i="69"/>
  <c r="X632" i="69" s="1"/>
  <c r="W633" i="69"/>
  <c r="X633" i="69" s="1"/>
  <c r="K638" i="69"/>
  <c r="L638" i="69" s="1"/>
  <c r="M638" i="69" s="1"/>
  <c r="N638" i="69" s="1"/>
  <c r="P638" i="69" s="1"/>
  <c r="K648" i="69"/>
  <c r="L648" i="69" s="1"/>
  <c r="M648" i="69" s="1"/>
  <c r="N648" i="69" s="1"/>
  <c r="P648" i="69" s="1"/>
  <c r="K653" i="69"/>
  <c r="L653" i="69" s="1"/>
  <c r="M653" i="69" s="1"/>
  <c r="N653" i="69" s="1"/>
  <c r="P653" i="69" s="1"/>
  <c r="K657" i="69"/>
  <c r="L657" i="69" s="1"/>
  <c r="M657" i="69" s="1"/>
  <c r="N657" i="69" s="1"/>
  <c r="P657" i="69" s="1"/>
  <c r="W617" i="69"/>
  <c r="X617" i="69" s="1"/>
  <c r="W622" i="69"/>
  <c r="X622" i="69" s="1"/>
  <c r="W626" i="69"/>
  <c r="X626" i="69" s="1"/>
  <c r="Y644" i="69"/>
  <c r="Z644" i="69" s="1"/>
  <c r="Y645" i="69"/>
  <c r="Z645" i="69" s="1"/>
  <c r="K649" i="69"/>
  <c r="L649" i="69" s="1"/>
  <c r="M649" i="69" s="1"/>
  <c r="N649" i="69" s="1"/>
  <c r="P649" i="69" s="1"/>
  <c r="L666" i="69"/>
  <c r="M666" i="69" s="1"/>
  <c r="N666" i="69" s="1"/>
  <c r="P666" i="69" s="1"/>
  <c r="X642" i="69"/>
  <c r="Y649" i="69"/>
  <c r="Z649" i="69" s="1"/>
  <c r="K667" i="69"/>
  <c r="L667" i="69" s="1"/>
  <c r="M667" i="69" s="1"/>
  <c r="N667" i="69" s="1"/>
  <c r="Z634" i="69"/>
  <c r="Z635" i="69"/>
  <c r="Z638" i="69"/>
  <c r="K642" i="69"/>
  <c r="L642" i="69" s="1"/>
  <c r="M642" i="69" s="1"/>
  <c r="N642" i="69" s="1"/>
  <c r="P642" i="69" s="1"/>
  <c r="L647" i="69"/>
  <c r="M647" i="69" s="1"/>
  <c r="N647" i="69" s="1"/>
  <c r="P647" i="69" s="1"/>
  <c r="Y650" i="69"/>
  <c r="Z650" i="69" s="1"/>
  <c r="L651" i="69"/>
  <c r="M651" i="69" s="1"/>
  <c r="N651" i="69" s="1"/>
  <c r="P651" i="69" s="1"/>
  <c r="L655" i="69"/>
  <c r="M655" i="69" s="1"/>
  <c r="N655" i="69" s="1"/>
  <c r="P655" i="69" s="1"/>
  <c r="K656" i="69"/>
  <c r="L656" i="69" s="1"/>
  <c r="M656" i="69" s="1"/>
  <c r="N656" i="69" s="1"/>
  <c r="P656" i="69" s="1"/>
  <c r="X636" i="69"/>
  <c r="X639" i="69"/>
  <c r="P21" i="69" l="1"/>
  <c r="L623" i="69"/>
  <c r="M623" i="69" s="1"/>
  <c r="N623" i="69" s="1"/>
  <c r="O623" i="69" s="1"/>
  <c r="P623" i="69" s="1"/>
  <c r="P12" i="69"/>
  <c r="Z387" i="69"/>
  <c r="AA387" i="69" s="1"/>
  <c r="AB387" i="69" s="1"/>
  <c r="P16" i="69"/>
  <c r="Z620" i="69"/>
  <c r="AA620" i="69" s="1"/>
  <c r="AB620" i="69" s="1"/>
  <c r="Z326" i="69"/>
  <c r="AA326" i="69" s="1"/>
  <c r="AB326" i="69" s="1"/>
  <c r="AC326" i="69" s="1"/>
  <c r="AD326" i="69" s="1"/>
  <c r="AF326" i="69" s="1"/>
  <c r="AI326" i="69" s="1"/>
  <c r="Z448" i="69"/>
  <c r="AA448" i="69" s="1"/>
  <c r="Z367" i="69"/>
  <c r="AA367" i="69" s="1"/>
  <c r="AB367" i="69" s="1"/>
  <c r="Z455" i="69"/>
  <c r="AA455" i="69" s="1"/>
  <c r="AB455" i="69" s="1"/>
  <c r="Z611" i="69"/>
  <c r="AA611" i="69" s="1"/>
  <c r="AB611" i="69" s="1"/>
  <c r="Z291" i="69"/>
  <c r="AA291" i="69" s="1"/>
  <c r="AB291" i="69" s="1"/>
  <c r="AC291" i="69" s="1"/>
  <c r="AD291" i="69" s="1"/>
  <c r="AF291" i="69" s="1"/>
  <c r="Z604" i="69"/>
  <c r="AA604" i="69" s="1"/>
  <c r="AB604" i="69" s="1"/>
  <c r="Z525" i="69"/>
  <c r="AA525" i="69" s="1"/>
  <c r="AB525" i="69" s="1"/>
  <c r="Z361" i="69"/>
  <c r="AA361" i="69" s="1"/>
  <c r="AB361" i="69" s="1"/>
  <c r="Z589" i="69"/>
  <c r="AA589" i="69" s="1"/>
  <c r="AB589" i="69" s="1"/>
  <c r="Z374" i="69"/>
  <c r="AA374" i="69" s="1"/>
  <c r="AB374" i="69" s="1"/>
  <c r="Z425" i="69"/>
  <c r="AA425" i="69" s="1"/>
  <c r="AB425" i="69" s="1"/>
  <c r="Z319" i="69"/>
  <c r="AA319" i="69" s="1"/>
  <c r="AB319" i="69" s="1"/>
  <c r="Z314" i="69"/>
  <c r="AA314" i="69" s="1"/>
  <c r="AB314" i="69" s="1"/>
  <c r="Z631" i="69"/>
  <c r="AA631" i="69" s="1"/>
  <c r="AB631" i="69" s="1"/>
  <c r="Z583" i="69"/>
  <c r="AA583" i="69" s="1"/>
  <c r="AB583" i="69" s="1"/>
  <c r="Z447" i="69"/>
  <c r="AA447" i="69" s="1"/>
  <c r="AB447" i="69" s="1"/>
  <c r="Z349" i="69"/>
  <c r="AA349" i="69" s="1"/>
  <c r="AB349" i="69" s="1"/>
  <c r="Z303" i="69"/>
  <c r="AA303" i="69" s="1"/>
  <c r="AB303" i="69" s="1"/>
  <c r="Z290" i="69"/>
  <c r="AA290" i="69" s="1"/>
  <c r="AB290" i="69" s="1"/>
  <c r="Y466" i="69"/>
  <c r="Z466" i="69" s="1"/>
  <c r="AA466" i="69" s="1"/>
  <c r="AB466" i="69" s="1"/>
  <c r="Z471" i="69"/>
  <c r="Z610" i="69"/>
  <c r="AA610" i="69" s="1"/>
  <c r="AB610" i="69" s="1"/>
  <c r="Y605" i="69"/>
  <c r="Z605" i="69" s="1"/>
  <c r="AA605" i="69" s="1"/>
  <c r="AB605" i="69" s="1"/>
  <c r="Y592" i="69"/>
  <c r="Z592" i="69" s="1"/>
  <c r="Y588" i="69"/>
  <c r="Z588" i="69" s="1"/>
  <c r="AA588" i="69" s="1"/>
  <c r="AB588" i="69" s="1"/>
  <c r="Y348" i="69"/>
  <c r="Z348" i="69" s="1"/>
  <c r="Y257" i="69"/>
  <c r="Z257" i="69" s="1"/>
  <c r="AA257" i="69" s="1"/>
  <c r="AB257" i="69" s="1"/>
  <c r="Y53" i="69"/>
  <c r="Z53" i="69" s="1"/>
  <c r="AA53" i="69" s="1"/>
  <c r="Z630" i="69"/>
  <c r="AA630" i="69" s="1"/>
  <c r="AB630" i="69" s="1"/>
  <c r="Y266" i="69"/>
  <c r="Z266" i="69" s="1"/>
  <c r="Y628" i="69"/>
  <c r="Z628" i="69" s="1"/>
  <c r="AA628" i="69" s="1"/>
  <c r="AB628" i="69" s="1"/>
  <c r="Z459" i="69"/>
  <c r="AA459" i="69" s="1"/>
  <c r="AB459" i="69" s="1"/>
  <c r="Z517" i="69"/>
  <c r="AA517" i="69" s="1"/>
  <c r="AB517" i="69" s="1"/>
  <c r="Z318" i="69"/>
  <c r="AA318" i="69" s="1"/>
  <c r="AB318" i="69" s="1"/>
  <c r="Z304" i="69"/>
  <c r="AA304" i="69" s="1"/>
  <c r="AB304" i="69" s="1"/>
  <c r="Y254" i="69"/>
  <c r="Z254" i="69" s="1"/>
  <c r="AA254" i="69" s="1"/>
  <c r="AB254" i="69" s="1"/>
  <c r="Y297" i="69"/>
  <c r="Z297" i="69" s="1"/>
  <c r="AA297" i="69" s="1"/>
  <c r="AB297" i="69" s="1"/>
  <c r="Z360" i="69"/>
  <c r="AA360" i="69" s="1"/>
  <c r="AB360" i="69" s="1"/>
  <c r="Y330" i="69"/>
  <c r="Z330" i="69" s="1"/>
  <c r="Z646" i="69"/>
  <c r="AA646" i="69" s="1"/>
  <c r="AB646" i="69" s="1"/>
  <c r="Z616" i="69"/>
  <c r="AA616" i="69" s="1"/>
  <c r="AB616" i="69" s="1"/>
  <c r="Y444" i="69"/>
  <c r="Z444" i="69" s="1"/>
  <c r="AA444" i="69" s="1"/>
  <c r="AB444" i="69" s="1"/>
  <c r="Y388" i="69"/>
  <c r="Z388" i="69" s="1"/>
  <c r="AA388" i="69" s="1"/>
  <c r="AB388" i="69" s="1"/>
  <c r="Y456" i="69"/>
  <c r="Z456" i="69" s="1"/>
  <c r="AA456" i="69" s="1"/>
  <c r="AB456" i="69" s="1"/>
  <c r="AC456" i="69" s="1"/>
  <c r="AD456" i="69" s="1"/>
  <c r="AF456" i="69" s="1"/>
  <c r="AI456" i="69" s="1"/>
  <c r="Y375" i="69"/>
  <c r="Z375" i="69" s="1"/>
  <c r="AA375" i="69" s="1"/>
  <c r="AB375" i="69" s="1"/>
  <c r="Z565" i="69"/>
  <c r="AA565" i="69" s="1"/>
  <c r="AB565" i="69" s="1"/>
  <c r="Z384" i="69"/>
  <c r="AA384" i="69" s="1"/>
  <c r="AB384" i="69" s="1"/>
  <c r="Z358" i="69"/>
  <c r="AA358" i="69" s="1"/>
  <c r="AB358" i="69" s="1"/>
  <c r="Y457" i="69"/>
  <c r="Z457" i="69" s="1"/>
  <c r="AA457" i="69" s="1"/>
  <c r="AB457" i="69" s="1"/>
  <c r="AC457" i="69" s="1"/>
  <c r="AD457" i="69" s="1"/>
  <c r="AF457" i="69" s="1"/>
  <c r="AI457" i="69" s="1"/>
  <c r="Y7" i="69"/>
  <c r="Z7" i="69" s="1"/>
  <c r="Z327" i="69"/>
  <c r="AA327" i="69" s="1"/>
  <c r="AB327" i="69" s="1"/>
  <c r="AB11" i="69"/>
  <c r="AC11" i="69" s="1"/>
  <c r="AD11" i="69" s="1"/>
  <c r="AF11" i="69" s="1"/>
  <c r="AI11" i="69" s="1"/>
  <c r="Y460" i="69"/>
  <c r="Z460" i="69" s="1"/>
  <c r="AA91" i="69"/>
  <c r="AB91" i="69" s="1"/>
  <c r="AA100" i="69"/>
  <c r="AB100" i="69" s="1"/>
  <c r="AA561" i="69"/>
  <c r="AB561" i="69" s="1"/>
  <c r="AA519" i="69"/>
  <c r="AB519" i="69" s="1"/>
  <c r="AA403" i="69"/>
  <c r="AB403" i="69" s="1"/>
  <c r="Y343" i="69"/>
  <c r="Z343" i="69" s="1"/>
  <c r="Y344" i="69"/>
  <c r="Z344" i="69" s="1"/>
  <c r="Y273" i="69"/>
  <c r="Z273" i="69" s="1"/>
  <c r="AA243" i="69"/>
  <c r="AB243" i="69" s="1"/>
  <c r="Y103" i="69"/>
  <c r="Z103" i="69" s="1"/>
  <c r="Y70" i="69"/>
  <c r="Z70" i="69" s="1"/>
  <c r="AA306" i="69"/>
  <c r="AB306" i="69" s="1"/>
  <c r="AA233" i="69"/>
  <c r="AB233" i="69" s="1"/>
  <c r="Y80" i="69"/>
  <c r="Z80" i="69" s="1"/>
  <c r="AA148" i="69"/>
  <c r="AB148" i="69" s="1"/>
  <c r="AA84" i="69"/>
  <c r="AB84" i="69" s="1"/>
  <c r="AA268" i="69"/>
  <c r="AB268" i="69" s="1"/>
  <c r="AA649" i="69"/>
  <c r="AB649" i="69" s="1"/>
  <c r="Y617" i="69"/>
  <c r="Z617" i="69" s="1"/>
  <c r="AA596" i="69"/>
  <c r="AB596" i="69" s="1"/>
  <c r="Y612" i="69"/>
  <c r="Z612" i="69" s="1"/>
  <c r="Y552" i="69"/>
  <c r="Z552" i="69" s="1"/>
  <c r="AA546" i="69"/>
  <c r="AB546" i="69" s="1"/>
  <c r="Y558" i="69"/>
  <c r="Z558" i="69" s="1"/>
  <c r="Y513" i="69"/>
  <c r="Z513" i="69" s="1"/>
  <c r="Y500" i="69"/>
  <c r="Z500" i="69" s="1"/>
  <c r="AA481" i="69"/>
  <c r="AB481" i="69" s="1"/>
  <c r="AA386" i="69"/>
  <c r="AB386" i="69" s="1"/>
  <c r="AA491" i="69"/>
  <c r="AB491" i="69" s="1"/>
  <c r="AA452" i="69"/>
  <c r="AB452" i="69" s="1"/>
  <c r="AA429" i="69"/>
  <c r="AB429" i="69" s="1"/>
  <c r="Y485" i="69"/>
  <c r="Z485" i="69" s="1"/>
  <c r="AA454" i="69"/>
  <c r="AB454" i="69" s="1"/>
  <c r="AA436" i="69"/>
  <c r="AB436" i="69" s="1"/>
  <c r="Y391" i="69"/>
  <c r="Z391" i="69" s="1"/>
  <c r="AC443" i="69"/>
  <c r="AD443" i="69" s="1"/>
  <c r="AF443" i="69" s="1"/>
  <c r="AA505" i="69"/>
  <c r="AB505" i="69" s="1"/>
  <c r="Y357" i="69"/>
  <c r="Z357" i="69" s="1"/>
  <c r="Y446" i="69"/>
  <c r="Z446" i="69" s="1"/>
  <c r="Y392" i="69"/>
  <c r="Z392" i="69" s="1"/>
  <c r="Y365" i="69"/>
  <c r="Z365" i="69" s="1"/>
  <c r="Y352" i="69"/>
  <c r="Z352" i="69" s="1"/>
  <c r="AA331" i="69"/>
  <c r="AB331" i="69" s="1"/>
  <c r="Y286" i="69"/>
  <c r="Z286" i="69" s="1"/>
  <c r="Y158" i="69"/>
  <c r="Z158" i="69" s="1"/>
  <c r="AA279" i="69"/>
  <c r="AB279" i="69" s="1"/>
  <c r="AC258" i="69"/>
  <c r="AD258" i="69" s="1"/>
  <c r="AF258" i="69" s="1"/>
  <c r="AI258" i="69" s="1"/>
  <c r="Y285" i="69"/>
  <c r="Z285" i="69" s="1"/>
  <c r="Y228" i="69"/>
  <c r="Z228" i="69" s="1"/>
  <c r="Y176" i="69"/>
  <c r="Z176" i="69" s="1"/>
  <c r="AA147" i="69"/>
  <c r="AB147" i="69" s="1"/>
  <c r="AA138" i="69"/>
  <c r="AB138" i="69" s="1"/>
  <c r="AA115" i="69"/>
  <c r="AB115" i="69" s="1"/>
  <c r="AA181" i="69"/>
  <c r="AB181" i="69" s="1"/>
  <c r="Y152" i="69"/>
  <c r="Z152" i="69" s="1"/>
  <c r="AA139" i="69"/>
  <c r="AB139" i="69" s="1"/>
  <c r="Y73" i="69"/>
  <c r="Z73" i="69" s="1"/>
  <c r="AA237" i="69"/>
  <c r="AB237" i="69" s="1"/>
  <c r="AA234" i="69"/>
  <c r="AB234" i="69" s="1"/>
  <c r="Y104" i="69"/>
  <c r="Z104" i="69" s="1"/>
  <c r="AA219" i="69"/>
  <c r="AB219" i="69" s="1"/>
  <c r="AA210" i="69"/>
  <c r="AB210" i="69" s="1"/>
  <c r="AA146" i="69"/>
  <c r="AB146" i="69" s="1"/>
  <c r="AA132" i="69"/>
  <c r="AB132" i="69" s="1"/>
  <c r="AA37" i="69"/>
  <c r="AB37" i="69" s="1"/>
  <c r="Y613" i="69"/>
  <c r="Z613" i="69" s="1"/>
  <c r="Y598" i="69"/>
  <c r="Z598" i="69" s="1"/>
  <c r="AA609" i="69"/>
  <c r="AB609" i="69" s="1"/>
  <c r="Y551" i="69"/>
  <c r="Z551" i="69" s="1"/>
  <c r="AA576" i="69"/>
  <c r="AB576" i="69" s="1"/>
  <c r="AA577" i="69"/>
  <c r="AB577" i="69" s="1"/>
  <c r="Y523" i="69"/>
  <c r="Z523" i="69" s="1"/>
  <c r="Y531" i="69"/>
  <c r="Z531" i="69" s="1"/>
  <c r="AA507" i="69"/>
  <c r="AB507" i="69" s="1"/>
  <c r="AA502" i="69"/>
  <c r="AB502" i="69" s="1"/>
  <c r="AA490" i="69"/>
  <c r="AB490" i="69" s="1"/>
  <c r="Y445" i="69"/>
  <c r="Z445" i="69" s="1"/>
  <c r="AA428" i="69"/>
  <c r="AB428" i="69" s="1"/>
  <c r="Y420" i="69"/>
  <c r="Z420" i="69" s="1"/>
  <c r="Y501" i="69"/>
  <c r="Z501" i="69" s="1"/>
  <c r="AA397" i="69"/>
  <c r="AB397" i="69" s="1"/>
  <c r="Y329" i="69"/>
  <c r="Z329" i="69" s="1"/>
  <c r="Y248" i="69"/>
  <c r="Z248" i="69" s="1"/>
  <c r="AA450" i="69"/>
  <c r="AB450" i="69" s="1"/>
  <c r="Y263" i="69"/>
  <c r="Z263" i="69" s="1"/>
  <c r="AA255" i="69"/>
  <c r="AB255" i="69" s="1"/>
  <c r="AA280" i="69"/>
  <c r="AB280" i="69" s="1"/>
  <c r="AA102" i="69"/>
  <c r="AB102" i="69" s="1"/>
  <c r="Y247" i="69"/>
  <c r="Z247" i="69" s="1"/>
  <c r="Y212" i="69"/>
  <c r="Z212" i="69" s="1"/>
  <c r="AA202" i="69"/>
  <c r="AB202" i="69" s="1"/>
  <c r="Y112" i="69"/>
  <c r="Z112" i="69" s="1"/>
  <c r="Y543" i="69"/>
  <c r="Z543" i="69" s="1"/>
  <c r="AA246" i="69"/>
  <c r="AB246" i="69" s="1"/>
  <c r="AA149" i="69"/>
  <c r="AB149" i="69" s="1"/>
  <c r="Y56" i="69"/>
  <c r="Z56" i="69" s="1"/>
  <c r="Y34" i="69"/>
  <c r="Z34" i="69" s="1"/>
  <c r="Y31" i="69"/>
  <c r="Z31" i="69" s="1"/>
  <c r="AA114" i="69"/>
  <c r="AB114" i="69" s="1"/>
  <c r="Y43" i="69"/>
  <c r="Z43" i="69" s="1"/>
  <c r="AA133" i="69"/>
  <c r="AB133" i="69" s="1"/>
  <c r="AA124" i="69"/>
  <c r="AB124" i="69" s="1"/>
  <c r="AA58" i="69"/>
  <c r="AB58" i="69" s="1"/>
  <c r="AA42" i="69"/>
  <c r="AB42" i="69" s="1"/>
  <c r="Y121" i="69"/>
  <c r="Z121" i="69" s="1"/>
  <c r="AA83" i="69"/>
  <c r="AB83" i="69" s="1"/>
  <c r="AA30" i="69"/>
  <c r="AB30" i="69" s="1"/>
  <c r="AA52" i="69"/>
  <c r="AB52" i="69" s="1"/>
  <c r="AA61" i="69"/>
  <c r="AB61" i="69" s="1"/>
  <c r="AA645" i="69"/>
  <c r="AB645" i="69" s="1"/>
  <c r="AA624" i="69"/>
  <c r="AB624" i="69" s="1"/>
  <c r="Y627" i="69"/>
  <c r="Z627" i="69" s="1"/>
  <c r="AA615" i="69"/>
  <c r="AB615" i="69" s="1"/>
  <c r="Y640" i="69"/>
  <c r="Z640" i="69" s="1"/>
  <c r="AA621" i="69"/>
  <c r="AB621" i="69" s="1"/>
  <c r="AA608" i="69"/>
  <c r="AB608" i="69" s="1"/>
  <c r="Y591" i="69"/>
  <c r="Z591" i="69" s="1"/>
  <c r="AA579" i="69"/>
  <c r="AB579" i="69" s="1"/>
  <c r="Y570" i="69"/>
  <c r="Z570" i="69" s="1"/>
  <c r="AA580" i="69"/>
  <c r="AB580" i="69" s="1"/>
  <c r="AA562" i="69"/>
  <c r="AB562" i="69" s="1"/>
  <c r="AA572" i="69"/>
  <c r="AB572" i="69" s="1"/>
  <c r="AA574" i="69"/>
  <c r="AB574" i="69" s="1"/>
  <c r="AA557" i="69"/>
  <c r="AB557" i="69" s="1"/>
  <c r="AA538" i="69"/>
  <c r="AB538" i="69" s="1"/>
  <c r="Y535" i="69"/>
  <c r="Z535" i="69" s="1"/>
  <c r="AA510" i="69"/>
  <c r="AB510" i="69" s="1"/>
  <c r="AA527" i="69"/>
  <c r="AB527" i="69" s="1"/>
  <c r="AA506" i="69"/>
  <c r="AB506" i="69" s="1"/>
  <c r="AA489" i="69"/>
  <c r="AB489" i="69" s="1"/>
  <c r="AA451" i="69"/>
  <c r="AB451" i="69" s="1"/>
  <c r="AA438" i="69"/>
  <c r="AB438" i="69" s="1"/>
  <c r="AA412" i="69"/>
  <c r="AB412" i="69" s="1"/>
  <c r="Y433" i="69"/>
  <c r="Z433" i="69" s="1"/>
  <c r="Y508" i="69"/>
  <c r="Z508" i="69" s="1"/>
  <c r="AA496" i="69"/>
  <c r="AB496" i="69" s="1"/>
  <c r="Y458" i="69"/>
  <c r="Z458" i="69" s="1"/>
  <c r="AA414" i="69"/>
  <c r="AB414" i="69" s="1"/>
  <c r="AA377" i="69"/>
  <c r="AB377" i="69" s="1"/>
  <c r="AA351" i="69"/>
  <c r="AB351" i="69" s="1"/>
  <c r="Y467" i="69"/>
  <c r="Z467" i="69" s="1"/>
  <c r="AA399" i="69"/>
  <c r="AB399" i="69" s="1"/>
  <c r="AA390" i="69"/>
  <c r="AB390" i="69" s="1"/>
  <c r="Y383" i="69"/>
  <c r="Z383" i="69" s="1"/>
  <c r="AA359" i="69"/>
  <c r="AB359" i="69" s="1"/>
  <c r="AA463" i="69"/>
  <c r="AB463" i="69" s="1"/>
  <c r="AA373" i="69"/>
  <c r="AB373" i="69" s="1"/>
  <c r="AA347" i="69"/>
  <c r="AB347" i="69" s="1"/>
  <c r="AA301" i="69"/>
  <c r="AB301" i="69" s="1"/>
  <c r="AA288" i="69"/>
  <c r="AB288" i="69" s="1"/>
  <c r="Y229" i="69"/>
  <c r="Z229" i="69" s="1"/>
  <c r="AA398" i="69"/>
  <c r="AB398" i="69" s="1"/>
  <c r="AA322" i="69"/>
  <c r="AB322" i="69" s="1"/>
  <c r="AA260" i="69"/>
  <c r="AB260" i="69" s="1"/>
  <c r="AA232" i="69"/>
  <c r="AB232" i="69" s="1"/>
  <c r="AA224" i="69"/>
  <c r="AB224" i="69" s="1"/>
  <c r="Y195" i="69"/>
  <c r="Z195" i="69" s="1"/>
  <c r="Y182" i="69"/>
  <c r="Z182" i="69" s="1"/>
  <c r="Y166" i="69"/>
  <c r="Z166" i="69" s="1"/>
  <c r="Y150" i="69"/>
  <c r="Z150" i="69" s="1"/>
  <c r="Y134" i="69"/>
  <c r="Z134" i="69" s="1"/>
  <c r="Y118" i="69"/>
  <c r="Z118" i="69" s="1"/>
  <c r="Y79" i="69"/>
  <c r="Z79" i="69" s="1"/>
  <c r="AA440" i="69"/>
  <c r="AB440" i="69" s="1"/>
  <c r="AA376" i="69"/>
  <c r="AB376" i="69" s="1"/>
  <c r="AA296" i="69"/>
  <c r="AB296" i="69" s="1"/>
  <c r="AA283" i="69"/>
  <c r="AB283" i="69" s="1"/>
  <c r="AA270" i="69"/>
  <c r="AB270" i="69" s="1"/>
  <c r="AA261" i="69"/>
  <c r="AB261" i="69" s="1"/>
  <c r="AA252" i="69"/>
  <c r="AB252" i="69" s="1"/>
  <c r="AA241" i="69"/>
  <c r="AB241" i="69" s="1"/>
  <c r="Y208" i="69"/>
  <c r="Z208" i="69" s="1"/>
  <c r="AC278" i="69"/>
  <c r="AD278" i="69" s="1"/>
  <c r="AF278" i="69" s="1"/>
  <c r="AA251" i="69"/>
  <c r="AB251" i="69" s="1"/>
  <c r="AA186" i="69"/>
  <c r="AB186" i="69" s="1"/>
  <c r="AA155" i="69"/>
  <c r="AB155" i="69" s="1"/>
  <c r="AA122" i="69"/>
  <c r="AB122" i="69" s="1"/>
  <c r="AA101" i="69"/>
  <c r="AB101" i="69" s="1"/>
  <c r="AA74" i="69"/>
  <c r="AB74" i="69" s="1"/>
  <c r="Y160" i="69"/>
  <c r="Z160" i="69" s="1"/>
  <c r="AA123" i="69"/>
  <c r="AB123" i="69" s="1"/>
  <c r="Y97" i="69"/>
  <c r="Z97" i="69" s="1"/>
  <c r="Y366" i="69"/>
  <c r="Z366" i="69" s="1"/>
  <c r="AA222" i="69"/>
  <c r="AB222" i="69" s="1"/>
  <c r="AA203" i="69"/>
  <c r="AB203" i="69" s="1"/>
  <c r="AA274" i="69"/>
  <c r="AB274" i="69" s="1"/>
  <c r="AA230" i="69"/>
  <c r="AB230" i="69" s="1"/>
  <c r="AA220" i="69"/>
  <c r="AB220" i="69" s="1"/>
  <c r="Y200" i="69"/>
  <c r="Z200" i="69" s="1"/>
  <c r="AA170" i="69"/>
  <c r="AB170" i="69" s="1"/>
  <c r="Y144" i="69"/>
  <c r="Z144" i="69" s="1"/>
  <c r="AA93" i="69"/>
  <c r="AB93" i="69" s="1"/>
  <c r="Y64" i="69"/>
  <c r="Z64" i="69" s="1"/>
  <c r="AA480" i="69"/>
  <c r="AB480" i="69" s="1"/>
  <c r="AA238" i="69"/>
  <c r="AB238" i="69" s="1"/>
  <c r="AA188" i="69"/>
  <c r="AB188" i="69" s="1"/>
  <c r="AA141" i="69"/>
  <c r="AB141" i="69" s="1"/>
  <c r="AA94" i="69"/>
  <c r="AB94" i="69" s="1"/>
  <c r="AA41" i="69"/>
  <c r="AB41" i="69" s="1"/>
  <c r="Y32" i="69"/>
  <c r="Z32" i="69" s="1"/>
  <c r="AA21" i="69"/>
  <c r="AB21" i="69" s="1"/>
  <c r="AA14" i="69"/>
  <c r="AB14" i="69" s="1"/>
  <c r="Y38" i="69"/>
  <c r="Z38" i="69" s="1"/>
  <c r="AA125" i="69"/>
  <c r="AB125" i="69" s="1"/>
  <c r="AA62" i="69"/>
  <c r="AB62" i="69" s="1"/>
  <c r="Y57" i="69"/>
  <c r="Z57" i="69" s="1"/>
  <c r="AA26" i="69"/>
  <c r="AB26" i="69" s="1"/>
  <c r="AA172" i="69"/>
  <c r="AB172" i="69" s="1"/>
  <c r="AA22" i="69"/>
  <c r="AB22" i="69" s="1"/>
  <c r="AA40" i="69"/>
  <c r="AB40" i="69" s="1"/>
  <c r="Y626" i="69"/>
  <c r="Z626" i="69" s="1"/>
  <c r="AA648" i="69"/>
  <c r="AB648" i="69" s="1"/>
  <c r="Y599" i="69"/>
  <c r="Z599" i="69" s="1"/>
  <c r="O632" i="69"/>
  <c r="Y575" i="69"/>
  <c r="Z575" i="69" s="1"/>
  <c r="Y564" i="69"/>
  <c r="Z564" i="69" s="1"/>
  <c r="AA637" i="69"/>
  <c r="AB637" i="69" s="1"/>
  <c r="AA568" i="69"/>
  <c r="AB568" i="69" s="1"/>
  <c r="AA526" i="69"/>
  <c r="AB526" i="69" s="1"/>
  <c r="AA497" i="69"/>
  <c r="AB497" i="69" s="1"/>
  <c r="Y476" i="69"/>
  <c r="Z476" i="69" s="1"/>
  <c r="AA402" i="69"/>
  <c r="AB402" i="69" s="1"/>
  <c r="AA503" i="69"/>
  <c r="AB503" i="69" s="1"/>
  <c r="AA468" i="69"/>
  <c r="AB468" i="69" s="1"/>
  <c r="AA421" i="69"/>
  <c r="AB421" i="69" s="1"/>
  <c r="AA504" i="69"/>
  <c r="AB504" i="69" s="1"/>
  <c r="AA474" i="69"/>
  <c r="AB474" i="69" s="1"/>
  <c r="AA364" i="69"/>
  <c r="AB364" i="69" s="1"/>
  <c r="AA323" i="69"/>
  <c r="AB323" i="69" s="1"/>
  <c r="Y378" i="69"/>
  <c r="Z378" i="69" s="1"/>
  <c r="AA363" i="69"/>
  <c r="AB363" i="69" s="1"/>
  <c r="AA235" i="69"/>
  <c r="AB235" i="69" s="1"/>
  <c r="AA225" i="69"/>
  <c r="AB225" i="69" s="1"/>
  <c r="Y353" i="69"/>
  <c r="Z353" i="69" s="1"/>
  <c r="AA289" i="69"/>
  <c r="AB289" i="69" s="1"/>
  <c r="Y201" i="69"/>
  <c r="Z201" i="69" s="1"/>
  <c r="Y174" i="69"/>
  <c r="Z174" i="69" s="1"/>
  <c r="Y142" i="69"/>
  <c r="Z142" i="69" s="1"/>
  <c r="Y126" i="69"/>
  <c r="Z126" i="69" s="1"/>
  <c r="Y110" i="69"/>
  <c r="Z110" i="69" s="1"/>
  <c r="AA292" i="69"/>
  <c r="AB292" i="69" s="1"/>
  <c r="AC267" i="69"/>
  <c r="AD267" i="69" s="1"/>
  <c r="AF267" i="69" s="1"/>
  <c r="AI267" i="69" s="1"/>
  <c r="AA236" i="69"/>
  <c r="AB236" i="69" s="1"/>
  <c r="AA240" i="69"/>
  <c r="AB240" i="69" s="1"/>
  <c r="AA215" i="69"/>
  <c r="AB215" i="69" s="1"/>
  <c r="AA191" i="69"/>
  <c r="AB191" i="69" s="1"/>
  <c r="Y189" i="69"/>
  <c r="Z189" i="69" s="1"/>
  <c r="AA116" i="69"/>
  <c r="AB116" i="69" s="1"/>
  <c r="Y298" i="69"/>
  <c r="Z298" i="69" s="1"/>
  <c r="AA211" i="69"/>
  <c r="AB211" i="69" s="1"/>
  <c r="Y89" i="69"/>
  <c r="Z89" i="69" s="1"/>
  <c r="AA354" i="69"/>
  <c r="AB354" i="69" s="1"/>
  <c r="AA249" i="69"/>
  <c r="AB249" i="69" s="1"/>
  <c r="AA173" i="69"/>
  <c r="AB173" i="69" s="1"/>
  <c r="Y48" i="69"/>
  <c r="Z48" i="69" s="1"/>
  <c r="AA12" i="69"/>
  <c r="AB12" i="69" s="1"/>
  <c r="Y33" i="69"/>
  <c r="Z33" i="69" s="1"/>
  <c r="AA27" i="69"/>
  <c r="AB27" i="69" s="1"/>
  <c r="AA59" i="69"/>
  <c r="AB59" i="69" s="1"/>
  <c r="AA650" i="69"/>
  <c r="AB650" i="69" s="1"/>
  <c r="AA625" i="69"/>
  <c r="AB625" i="69" s="1"/>
  <c r="AA618" i="69"/>
  <c r="AB618" i="69" s="1"/>
  <c r="Y590" i="69"/>
  <c r="Z590" i="69" s="1"/>
  <c r="Y582" i="69"/>
  <c r="Z582" i="69" s="1"/>
  <c r="AA587" i="69"/>
  <c r="AB587" i="69" s="1"/>
  <c r="Y542" i="69"/>
  <c r="Z542" i="69" s="1"/>
  <c r="Y432" i="69"/>
  <c r="Z432" i="69" s="1"/>
  <c r="AA413" i="69"/>
  <c r="AB413" i="69" s="1"/>
  <c r="Y492" i="69"/>
  <c r="Z492" i="69" s="1"/>
  <c r="AA437" i="69"/>
  <c r="AB437" i="69" s="1"/>
  <c r="Y369" i="69"/>
  <c r="Z369" i="69" s="1"/>
  <c r="AA372" i="69"/>
  <c r="AB372" i="69" s="1"/>
  <c r="Y316" i="69"/>
  <c r="Z316" i="69" s="1"/>
  <c r="AA430" i="69"/>
  <c r="AB430" i="69" s="1"/>
  <c r="AA339" i="69"/>
  <c r="AB339" i="69" s="1"/>
  <c r="Y223" i="69"/>
  <c r="Z223" i="69" s="1"/>
  <c r="Y379" i="69"/>
  <c r="Z379" i="69" s="1"/>
  <c r="AA226" i="69"/>
  <c r="AB226" i="69" s="1"/>
  <c r="Y119" i="69"/>
  <c r="Z119" i="69" s="1"/>
  <c r="Y113" i="69"/>
  <c r="Z113" i="69" s="1"/>
  <c r="Y88" i="69"/>
  <c r="Z88" i="69" s="1"/>
  <c r="Y65" i="69"/>
  <c r="Z65" i="69" s="1"/>
  <c r="AA187" i="69"/>
  <c r="AB187" i="69" s="1"/>
  <c r="AA98" i="69"/>
  <c r="AB98" i="69" s="1"/>
  <c r="AA69" i="69"/>
  <c r="AB69" i="69" s="1"/>
  <c r="AA221" i="69"/>
  <c r="AB221" i="69" s="1"/>
  <c r="Y161" i="69"/>
  <c r="Z161" i="69" s="1"/>
  <c r="Y136" i="69"/>
  <c r="Z136" i="69" s="1"/>
  <c r="Y622" i="69"/>
  <c r="Z622" i="69" s="1"/>
  <c r="Y633" i="69"/>
  <c r="Z633" i="69" s="1"/>
  <c r="AA651" i="69"/>
  <c r="AB651" i="69" s="1"/>
  <c r="AA623" i="69"/>
  <c r="AB623" i="69" s="1"/>
  <c r="Y607" i="69"/>
  <c r="Z607" i="69" s="1"/>
  <c r="Y581" i="69"/>
  <c r="Z581" i="69" s="1"/>
  <c r="AA593" i="69"/>
  <c r="AB593" i="69" s="1"/>
  <c r="AA578" i="69"/>
  <c r="AB578" i="69" s="1"/>
  <c r="Y641" i="69"/>
  <c r="Z641" i="69" s="1"/>
  <c r="AA603" i="69"/>
  <c r="AB603" i="69" s="1"/>
  <c r="AA571" i="69"/>
  <c r="AB571" i="69" s="1"/>
  <c r="AA555" i="69"/>
  <c r="AB555" i="69" s="1"/>
  <c r="AA563" i="69"/>
  <c r="AB563" i="69" s="1"/>
  <c r="AA545" i="69"/>
  <c r="AB545" i="69" s="1"/>
  <c r="AA518" i="69"/>
  <c r="AB518" i="69" s="1"/>
  <c r="Y509" i="69"/>
  <c r="Z509" i="69" s="1"/>
  <c r="Y493" i="69"/>
  <c r="Z493" i="69" s="1"/>
  <c r="Y477" i="69"/>
  <c r="Z477" i="69" s="1"/>
  <c r="AA486" i="69"/>
  <c r="AB486" i="69" s="1"/>
  <c r="Y396" i="69"/>
  <c r="Z396" i="69" s="1"/>
  <c r="AA472" i="69"/>
  <c r="AB472" i="69" s="1"/>
  <c r="Y407" i="69"/>
  <c r="Z407" i="69" s="1"/>
  <c r="AA475" i="69"/>
  <c r="AB475" i="69" s="1"/>
  <c r="AA441" i="69"/>
  <c r="AB441" i="69" s="1"/>
  <c r="AA410" i="69"/>
  <c r="AB410" i="69" s="1"/>
  <c r="AA487" i="69"/>
  <c r="AB487" i="69" s="1"/>
  <c r="Y382" i="69"/>
  <c r="Z382" i="69" s="1"/>
  <c r="Y356" i="69"/>
  <c r="Z356" i="69" s="1"/>
  <c r="AA411" i="69"/>
  <c r="AB411" i="69" s="1"/>
  <c r="AA385" i="69"/>
  <c r="AB385" i="69" s="1"/>
  <c r="Y370" i="69"/>
  <c r="Z370" i="69" s="1"/>
  <c r="AA346" i="69"/>
  <c r="AB346" i="69" s="1"/>
  <c r="AA453" i="69"/>
  <c r="AB453" i="69" s="1"/>
  <c r="Y395" i="69"/>
  <c r="Z395" i="69" s="1"/>
  <c r="AA381" i="69"/>
  <c r="AB381" i="69" s="1"/>
  <c r="Y334" i="69"/>
  <c r="Z334" i="69" s="1"/>
  <c r="Y299" i="69"/>
  <c r="Z299" i="69" s="1"/>
  <c r="AA275" i="69"/>
  <c r="AB275" i="69" s="1"/>
  <c r="Y262" i="69"/>
  <c r="Z262" i="69" s="1"/>
  <c r="Y214" i="69"/>
  <c r="Z214" i="69" s="1"/>
  <c r="Y404" i="69"/>
  <c r="Z404" i="69" s="1"/>
  <c r="AA332" i="69"/>
  <c r="AB332" i="69" s="1"/>
  <c r="AA302" i="69"/>
  <c r="AB302" i="69" s="1"/>
  <c r="Y294" i="69"/>
  <c r="Z294" i="69" s="1"/>
  <c r="Y281" i="69"/>
  <c r="Z281" i="69" s="1"/>
  <c r="Y193" i="69"/>
  <c r="Z193" i="69" s="1"/>
  <c r="Y159" i="69"/>
  <c r="Z159" i="69" s="1"/>
  <c r="Y111" i="69"/>
  <c r="Z111" i="69" s="1"/>
  <c r="Y78" i="69"/>
  <c r="Z78" i="69" s="1"/>
  <c r="AA426" i="69"/>
  <c r="AB426" i="69" s="1"/>
  <c r="AA350" i="69"/>
  <c r="AB350" i="69" s="1"/>
  <c r="AA341" i="69"/>
  <c r="AB341" i="69" s="1"/>
  <c r="AA305" i="69"/>
  <c r="AB305" i="69" s="1"/>
  <c r="Y295" i="69"/>
  <c r="Z295" i="69" s="1"/>
  <c r="Y282" i="69"/>
  <c r="Z282" i="69" s="1"/>
  <c r="Y269" i="69"/>
  <c r="Z269" i="69" s="1"/>
  <c r="Y259" i="69"/>
  <c r="Z259" i="69" s="1"/>
  <c r="AC250" i="69"/>
  <c r="AD250" i="69" s="1"/>
  <c r="AF250" i="69" s="1"/>
  <c r="AI250" i="69" s="1"/>
  <c r="AA239" i="69"/>
  <c r="AB239" i="69" s="1"/>
  <c r="AA287" i="69"/>
  <c r="AB287" i="69" s="1"/>
  <c r="Y168" i="69"/>
  <c r="Z168" i="69" s="1"/>
  <c r="Y129" i="69"/>
  <c r="Z129" i="69" s="1"/>
  <c r="Y96" i="69"/>
  <c r="Z96" i="69" s="1"/>
  <c r="AA192" i="69"/>
  <c r="AB192" i="69" s="1"/>
  <c r="AA156" i="69"/>
  <c r="AB156" i="69" s="1"/>
  <c r="AA131" i="69"/>
  <c r="AB131" i="69" s="1"/>
  <c r="Y120" i="69"/>
  <c r="Z120" i="69" s="1"/>
  <c r="AA92" i="69"/>
  <c r="AB92" i="69" s="1"/>
  <c r="Y209" i="69"/>
  <c r="Z209" i="69" s="1"/>
  <c r="AA227" i="69"/>
  <c r="AB227" i="69" s="1"/>
  <c r="Y217" i="69"/>
  <c r="Z217" i="69" s="1"/>
  <c r="AA197" i="69"/>
  <c r="AB197" i="69" s="1"/>
  <c r="Y177" i="69"/>
  <c r="Z177" i="69" s="1"/>
  <c r="Y128" i="69"/>
  <c r="Z128" i="69" s="1"/>
  <c r="AA380" i="69"/>
  <c r="AB380" i="69" s="1"/>
  <c r="AA253" i="69"/>
  <c r="AB253" i="69" s="1"/>
  <c r="AA216" i="69"/>
  <c r="AB216" i="69" s="1"/>
  <c r="AA171" i="69"/>
  <c r="AB171" i="69" s="1"/>
  <c r="Y153" i="69"/>
  <c r="Z153" i="69" s="1"/>
  <c r="AA60" i="69"/>
  <c r="AB60" i="69" s="1"/>
  <c r="AA36" i="69"/>
  <c r="AB36" i="69" s="1"/>
  <c r="Y35" i="69"/>
  <c r="Z35" i="69" s="1"/>
  <c r="AA29" i="69"/>
  <c r="AB29" i="69" s="1"/>
  <c r="AA68" i="69"/>
  <c r="AB68" i="69" s="1"/>
  <c r="AA16" i="69"/>
  <c r="AB16" i="69" s="1"/>
  <c r="AA165" i="69"/>
  <c r="AB165" i="69" s="1"/>
  <c r="AA77" i="69"/>
  <c r="AB77" i="69" s="1"/>
  <c r="Y51" i="69"/>
  <c r="Z51" i="69" s="1"/>
  <c r="AA635" i="69"/>
  <c r="AB635" i="69" s="1"/>
  <c r="Y642" i="69"/>
  <c r="Z642" i="69" s="1"/>
  <c r="Y632" i="69"/>
  <c r="Z632" i="69" s="1"/>
  <c r="AA614" i="69"/>
  <c r="AB614" i="69" s="1"/>
  <c r="Y606" i="69"/>
  <c r="Z606" i="69" s="1"/>
  <c r="AA619" i="69"/>
  <c r="AB619" i="69" s="1"/>
  <c r="AA602" i="69"/>
  <c r="AB602" i="69" s="1"/>
  <c r="Y559" i="69"/>
  <c r="Z559" i="69" s="1"/>
  <c r="Y549" i="69"/>
  <c r="Z549" i="69" s="1"/>
  <c r="Y547" i="69"/>
  <c r="Z547" i="69" s="1"/>
  <c r="Y550" i="69"/>
  <c r="Z550" i="69" s="1"/>
  <c r="Y514" i="69"/>
  <c r="Z514" i="69" s="1"/>
  <c r="AA498" i="69"/>
  <c r="AB498" i="69" s="1"/>
  <c r="AA488" i="69"/>
  <c r="AB488" i="69" s="1"/>
  <c r="Y515" i="69"/>
  <c r="Z515" i="69" s="1"/>
  <c r="Y405" i="69"/>
  <c r="Z405" i="69" s="1"/>
  <c r="AA524" i="69"/>
  <c r="AB524" i="69" s="1"/>
  <c r="AA439" i="69"/>
  <c r="AB439" i="69" s="1"/>
  <c r="AA328" i="69"/>
  <c r="AB328" i="69" s="1"/>
  <c r="Y337" i="69"/>
  <c r="Z337" i="69" s="1"/>
  <c r="Y205" i="69"/>
  <c r="Z205" i="69" s="1"/>
  <c r="AA310" i="69"/>
  <c r="AB310" i="69" s="1"/>
  <c r="AA207" i="69"/>
  <c r="AB207" i="69" s="1"/>
  <c r="Y143" i="69"/>
  <c r="Z143" i="69" s="1"/>
  <c r="AA130" i="69"/>
  <c r="AB130" i="69" s="1"/>
  <c r="AA67" i="69"/>
  <c r="AB67" i="69" s="1"/>
  <c r="AA196" i="69"/>
  <c r="AB196" i="69" s="1"/>
  <c r="AA300" i="69"/>
  <c r="AB300" i="69" s="1"/>
  <c r="Y272" i="69"/>
  <c r="Z272" i="69" s="1"/>
  <c r="AA178" i="69"/>
  <c r="AB178" i="69" s="1"/>
  <c r="Y175" i="69"/>
  <c r="Z175" i="69" s="1"/>
  <c r="Y169" i="69"/>
  <c r="Z169" i="69" s="1"/>
  <c r="AA162" i="69"/>
  <c r="AB162" i="69" s="1"/>
  <c r="AA106" i="69"/>
  <c r="AB106" i="69" s="1"/>
  <c r="Y99" i="69"/>
  <c r="Z99" i="69" s="1"/>
  <c r="Y81" i="69"/>
  <c r="Z81" i="69" s="1"/>
  <c r="AA198" i="69"/>
  <c r="AB198" i="69" s="1"/>
  <c r="Y184" i="69"/>
  <c r="Z184" i="69" s="1"/>
  <c r="AA179" i="69"/>
  <c r="AB179" i="69" s="1"/>
  <c r="AA163" i="69"/>
  <c r="AB163" i="69" s="1"/>
  <c r="AA157" i="69"/>
  <c r="AB157" i="69" s="1"/>
  <c r="AA154" i="69"/>
  <c r="AB154" i="69" s="1"/>
  <c r="Y151" i="69"/>
  <c r="Z151" i="69" s="1"/>
  <c r="Y145" i="69"/>
  <c r="Z145" i="69" s="1"/>
  <c r="AA108" i="69"/>
  <c r="AB108" i="69" s="1"/>
  <c r="Y105" i="69"/>
  <c r="Z105" i="69" s="1"/>
  <c r="AA85" i="69"/>
  <c r="AB85" i="69" s="1"/>
  <c r="AA55" i="69"/>
  <c r="AB55" i="69" s="1"/>
  <c r="AA49" i="69"/>
  <c r="AB49" i="69" s="1"/>
  <c r="AA45" i="69"/>
  <c r="AB45" i="69" s="1"/>
  <c r="Y18" i="69"/>
  <c r="Z18" i="69" s="1"/>
  <c r="Y17" i="69"/>
  <c r="Z17" i="69" s="1"/>
  <c r="Y25" i="69"/>
  <c r="Z25" i="69" s="1"/>
  <c r="AA180" i="69"/>
  <c r="AB180" i="69" s="1"/>
  <c r="AA164" i="69"/>
  <c r="AB164" i="69" s="1"/>
  <c r="AA109" i="69"/>
  <c r="AB109" i="69" s="1"/>
  <c r="AA66" i="69"/>
  <c r="AB66" i="69" s="1"/>
  <c r="AA107" i="69"/>
  <c r="AB107" i="69" s="1"/>
  <c r="AA76" i="69"/>
  <c r="AB76" i="69" s="1"/>
  <c r="AA13" i="69"/>
  <c r="AB13" i="69" s="1"/>
  <c r="AA140" i="69"/>
  <c r="AB140" i="69" s="1"/>
  <c r="Y71" i="69"/>
  <c r="Z71" i="69" s="1"/>
  <c r="AA28" i="69"/>
  <c r="AB28" i="69" s="1"/>
  <c r="AA634" i="69"/>
  <c r="AB634" i="69" s="1"/>
  <c r="Y629" i="69"/>
  <c r="Z629" i="69" s="1"/>
  <c r="AA643" i="69"/>
  <c r="AB643" i="69" s="1"/>
  <c r="Y536" i="69"/>
  <c r="Z536" i="69" s="1"/>
  <c r="Y522" i="69"/>
  <c r="Z522" i="69" s="1"/>
  <c r="AA540" i="69"/>
  <c r="AB540" i="69" s="1"/>
  <c r="AA532" i="69"/>
  <c r="AB532" i="69" s="1"/>
  <c r="AA548" i="69"/>
  <c r="AB548" i="69" s="1"/>
  <c r="AA537" i="69"/>
  <c r="AB537" i="69" s="1"/>
  <c r="Y541" i="69"/>
  <c r="Z541" i="69" s="1"/>
  <c r="AA483" i="69"/>
  <c r="AB483" i="69" s="1"/>
  <c r="AA516" i="69"/>
  <c r="AB516" i="69" s="1"/>
  <c r="AA511" i="69"/>
  <c r="AB511" i="69" s="1"/>
  <c r="AA434" i="69"/>
  <c r="AB434" i="69" s="1"/>
  <c r="Y423" i="69"/>
  <c r="Z423" i="69" s="1"/>
  <c r="AA408" i="69"/>
  <c r="AB408" i="69" s="1"/>
  <c r="Y462" i="69"/>
  <c r="Z462" i="69" s="1"/>
  <c r="AA435" i="69"/>
  <c r="AB435" i="69" s="1"/>
  <c r="AA417" i="69"/>
  <c r="AB417" i="69" s="1"/>
  <c r="Y393" i="69"/>
  <c r="Z393" i="69" s="1"/>
  <c r="AA418" i="69"/>
  <c r="AB418" i="69" s="1"/>
  <c r="Y325" i="69"/>
  <c r="Z325" i="69" s="1"/>
  <c r="Y355" i="69"/>
  <c r="Z355" i="69" s="1"/>
  <c r="AA315" i="69"/>
  <c r="AB315" i="69" s="1"/>
  <c r="Y311" i="69"/>
  <c r="Z311" i="69" s="1"/>
  <c r="AA277" i="69"/>
  <c r="AB277" i="69" s="1"/>
  <c r="Y218" i="69"/>
  <c r="Z218" i="69" s="1"/>
  <c r="AA244" i="69"/>
  <c r="AB244" i="69" s="1"/>
  <c r="AA245" i="69"/>
  <c r="AB245" i="69" s="1"/>
  <c r="AA86" i="69"/>
  <c r="AB86" i="69" s="1"/>
  <c r="Y183" i="69"/>
  <c r="Z183" i="69" s="1"/>
  <c r="AA309" i="69"/>
  <c r="AB309" i="69" s="1"/>
  <c r="Y75" i="69"/>
  <c r="Z75" i="69" s="1"/>
  <c r="AA10" i="69"/>
  <c r="AB10" i="69" s="1"/>
  <c r="Y15" i="69"/>
  <c r="Z15" i="69" s="1"/>
  <c r="AA597" i="69"/>
  <c r="AB597" i="69" s="1"/>
  <c r="AA594" i="69"/>
  <c r="AB594" i="69" s="1"/>
  <c r="AA569" i="69"/>
  <c r="AB569" i="69" s="1"/>
  <c r="AA595" i="69"/>
  <c r="AB595" i="69" s="1"/>
  <c r="Y544" i="69"/>
  <c r="Z544" i="69" s="1"/>
  <c r="Y520" i="69"/>
  <c r="Z520" i="69" s="1"/>
  <c r="Y484" i="69"/>
  <c r="Z484" i="69" s="1"/>
  <c r="AA431" i="69"/>
  <c r="AB431" i="69" s="1"/>
  <c r="Y415" i="69"/>
  <c r="Z415" i="69" s="1"/>
  <c r="AA400" i="69"/>
  <c r="AB400" i="69" s="1"/>
  <c r="AA371" i="69"/>
  <c r="AB371" i="69" s="1"/>
  <c r="Y338" i="69"/>
  <c r="Z338" i="69" s="1"/>
  <c r="Y333" i="69"/>
  <c r="Z333" i="69" s="1"/>
  <c r="Y340" i="69"/>
  <c r="Z340" i="69" s="1"/>
  <c r="Y312" i="69"/>
  <c r="Z312" i="69" s="1"/>
  <c r="Y265" i="69"/>
  <c r="Z265" i="69" s="1"/>
  <c r="Y242" i="69"/>
  <c r="Z242" i="69" s="1"/>
  <c r="Y461" i="69"/>
  <c r="Z461" i="69" s="1"/>
  <c r="Y336" i="69"/>
  <c r="Z336" i="69" s="1"/>
  <c r="Y308" i="69"/>
  <c r="Z308" i="69" s="1"/>
  <c r="Y324" i="69"/>
  <c r="Z324" i="69" s="1"/>
  <c r="Y204" i="69"/>
  <c r="Z204" i="69" s="1"/>
  <c r="Y271" i="69"/>
  <c r="Z271" i="69" s="1"/>
  <c r="Y135" i="69"/>
  <c r="Z135" i="69" s="1"/>
  <c r="Y167" i="69"/>
  <c r="Z167" i="69" s="1"/>
  <c r="Y82" i="69"/>
  <c r="Z82" i="69" s="1"/>
  <c r="Y63" i="69"/>
  <c r="Z63" i="69" s="1"/>
  <c r="AA54" i="69"/>
  <c r="AB54" i="69" s="1"/>
  <c r="AA50" i="69"/>
  <c r="AB50" i="69" s="1"/>
  <c r="AA44" i="69"/>
  <c r="AB44" i="69" s="1"/>
  <c r="Y24" i="69"/>
  <c r="Z24" i="69" s="1"/>
  <c r="Y20" i="69"/>
  <c r="Z20" i="69" s="1"/>
  <c r="AA9" i="69"/>
  <c r="AB9" i="69" s="1"/>
  <c r="Y47" i="69"/>
  <c r="Z47" i="69" s="1"/>
  <c r="AA647" i="69"/>
  <c r="AB647" i="69" s="1"/>
  <c r="AA573" i="69"/>
  <c r="AB573" i="69" s="1"/>
  <c r="AA586" i="69"/>
  <c r="AB586" i="69" s="1"/>
  <c r="AA566" i="69"/>
  <c r="AB566" i="69" s="1"/>
  <c r="AA554" i="69"/>
  <c r="AB554" i="69" s="1"/>
  <c r="Y530" i="69"/>
  <c r="Z530" i="69" s="1"/>
  <c r="Y539" i="69"/>
  <c r="Z539" i="69" s="1"/>
  <c r="Y534" i="69"/>
  <c r="Z534" i="69" s="1"/>
  <c r="Y494" i="69"/>
  <c r="Z494" i="69" s="1"/>
  <c r="AA409" i="69"/>
  <c r="AB409" i="69" s="1"/>
  <c r="Y394" i="69"/>
  <c r="Z394" i="69" s="1"/>
  <c r="Y419" i="69"/>
  <c r="Z419" i="69" s="1"/>
  <c r="AA345" i="69"/>
  <c r="AB345" i="69" s="1"/>
  <c r="Y512" i="69"/>
  <c r="Z512" i="69" s="1"/>
  <c r="Y317" i="69"/>
  <c r="Z317" i="69" s="1"/>
  <c r="Y213" i="69"/>
  <c r="Z213" i="69" s="1"/>
  <c r="AA422" i="69"/>
  <c r="AB422" i="69" s="1"/>
  <c r="AA389" i="69"/>
  <c r="AB389" i="69" s="1"/>
  <c r="AA276" i="69"/>
  <c r="AB276" i="69" s="1"/>
  <c r="Y256" i="69"/>
  <c r="Z256" i="69" s="1"/>
  <c r="Y199" i="69"/>
  <c r="Z199" i="69" s="1"/>
  <c r="Y190" i="69"/>
  <c r="Z190" i="69" s="1"/>
  <c r="Y185" i="69"/>
  <c r="Z185" i="69" s="1"/>
  <c r="Y137" i="69"/>
  <c r="Z137" i="69" s="1"/>
  <c r="Y127" i="69"/>
  <c r="Z127" i="69" s="1"/>
  <c r="AA95" i="69"/>
  <c r="AB95" i="69" s="1"/>
  <c r="AA206" i="69"/>
  <c r="AB206" i="69" s="1"/>
  <c r="AA194" i="69"/>
  <c r="AB194" i="69" s="1"/>
  <c r="AA293" i="69"/>
  <c r="AB293" i="69" s="1"/>
  <c r="AA117" i="69"/>
  <c r="AB117" i="69" s="1"/>
  <c r="Y72" i="69"/>
  <c r="Z72" i="69" s="1"/>
  <c r="AA644" i="69"/>
  <c r="AB644" i="69" s="1"/>
  <c r="Y585" i="69"/>
  <c r="Z585" i="69" s="1"/>
  <c r="Y639" i="69"/>
  <c r="Z639" i="69" s="1"/>
  <c r="Y601" i="69"/>
  <c r="Z601" i="69" s="1"/>
  <c r="Y560" i="69"/>
  <c r="Z560" i="69" s="1"/>
  <c r="AA567" i="69"/>
  <c r="AB567" i="69" s="1"/>
  <c r="Y529" i="69"/>
  <c r="Z529" i="69" s="1"/>
  <c r="AA553" i="69"/>
  <c r="AB553" i="69" s="1"/>
  <c r="Y521" i="69"/>
  <c r="Z521" i="69" s="1"/>
  <c r="Y473" i="69"/>
  <c r="Z473" i="69" s="1"/>
  <c r="Y465" i="69"/>
  <c r="Z465" i="69" s="1"/>
  <c r="AA499" i="69"/>
  <c r="AB499" i="69" s="1"/>
  <c r="Y479" i="69"/>
  <c r="Z479" i="69" s="1"/>
  <c r="Y470" i="69"/>
  <c r="Z470" i="69" s="1"/>
  <c r="Y449" i="69"/>
  <c r="Z449" i="69" s="1"/>
  <c r="AA442" i="69"/>
  <c r="AB442" i="69" s="1"/>
  <c r="Y406" i="69"/>
  <c r="Z406" i="69" s="1"/>
  <c r="Y533" i="69"/>
  <c r="Z533" i="69" s="1"/>
  <c r="Y427" i="69"/>
  <c r="Z427" i="69" s="1"/>
  <c r="AA362" i="69"/>
  <c r="AB362" i="69" s="1"/>
  <c r="Y321" i="69"/>
  <c r="Z321" i="69" s="1"/>
  <c r="Y636" i="69"/>
  <c r="Z636" i="69" s="1"/>
  <c r="AA638" i="69"/>
  <c r="AB638" i="69" s="1"/>
  <c r="Y600" i="69"/>
  <c r="Z600" i="69" s="1"/>
  <c r="Y584" i="69"/>
  <c r="Z584" i="69" s="1"/>
  <c r="Y556" i="69"/>
  <c r="Z556" i="69" s="1"/>
  <c r="Y528" i="69"/>
  <c r="Z528" i="69" s="1"/>
  <c r="Y464" i="69"/>
  <c r="Z464" i="69" s="1"/>
  <c r="Y495" i="69"/>
  <c r="Z495" i="69" s="1"/>
  <c r="AA482" i="69"/>
  <c r="AB482" i="69" s="1"/>
  <c r="Y478" i="69"/>
  <c r="Z478" i="69" s="1"/>
  <c r="Y469" i="69"/>
  <c r="Z469" i="69" s="1"/>
  <c r="AA416" i="69"/>
  <c r="AB416" i="69" s="1"/>
  <c r="Y424" i="69"/>
  <c r="Z424" i="69" s="1"/>
  <c r="AA401" i="69"/>
  <c r="AB401" i="69" s="1"/>
  <c r="Y320" i="69"/>
  <c r="Z320" i="69" s="1"/>
  <c r="Y307" i="69"/>
  <c r="Z307" i="69" s="1"/>
  <c r="Y368" i="69"/>
  <c r="Z368" i="69" s="1"/>
  <c r="Y342" i="69"/>
  <c r="Z342" i="69" s="1"/>
  <c r="Y335" i="69"/>
  <c r="Z335" i="69" s="1"/>
  <c r="AA313" i="69"/>
  <c r="AB313" i="69" s="1"/>
  <c r="AA231" i="69"/>
  <c r="AB231" i="69" s="1"/>
  <c r="Y284" i="69"/>
  <c r="Z284" i="69" s="1"/>
  <c r="Y264" i="69"/>
  <c r="Z264" i="69" s="1"/>
  <c r="AA87" i="69"/>
  <c r="AB87" i="69" s="1"/>
  <c r="Y90" i="69"/>
  <c r="Z90" i="69" s="1"/>
  <c r="P37" i="69"/>
  <c r="Y23" i="69"/>
  <c r="Z23" i="69" s="1"/>
  <c r="Y19" i="69"/>
  <c r="Z19" i="69" s="1"/>
  <c r="AA8" i="69"/>
  <c r="AB8" i="69" s="1"/>
  <c r="AA39" i="69"/>
  <c r="AB39" i="69" s="1"/>
  <c r="Y46" i="69"/>
  <c r="Z46" i="69" s="1"/>
  <c r="P632" i="69" l="1"/>
  <c r="O633" i="69"/>
  <c r="AB448" i="69"/>
  <c r="AC448" i="69" s="1"/>
  <c r="AD448" i="69" s="1"/>
  <c r="AF448" i="69" s="1"/>
  <c r="AI448" i="69" s="1"/>
  <c r="AA471" i="69"/>
  <c r="AB471" i="69" s="1"/>
  <c r="AC471" i="69" s="1"/>
  <c r="AD471" i="69" s="1"/>
  <c r="AF471" i="69" s="1"/>
  <c r="AI471" i="69" s="1"/>
  <c r="AC628" i="69"/>
  <c r="AD628" i="69" s="1"/>
  <c r="AF628" i="69" s="1"/>
  <c r="AI628" i="69" s="1"/>
  <c r="AA266" i="69"/>
  <c r="AB266" i="69" s="1"/>
  <c r="AC266" i="69" s="1"/>
  <c r="AD266" i="69" s="1"/>
  <c r="AF266" i="69" s="1"/>
  <c r="AI266" i="69" s="1"/>
  <c r="AA592" i="69"/>
  <c r="AB592" i="69" s="1"/>
  <c r="AC592" i="69" s="1"/>
  <c r="AD592" i="69" s="1"/>
  <c r="AF592" i="69" s="1"/>
  <c r="AI592" i="69" s="1"/>
  <c r="AA330" i="69"/>
  <c r="AB330" i="69" s="1"/>
  <c r="AA348" i="69"/>
  <c r="AB348" i="69" s="1"/>
  <c r="AC348" i="69" s="1"/>
  <c r="AD348" i="69" s="1"/>
  <c r="AF348" i="69" s="1"/>
  <c r="AI348" i="69" s="1"/>
  <c r="AC257" i="69"/>
  <c r="AD257" i="69" s="1"/>
  <c r="AF257" i="69" s="1"/>
  <c r="AI257" i="69" s="1"/>
  <c r="AC444" i="69"/>
  <c r="AD444" i="69" s="1"/>
  <c r="AF444" i="69" s="1"/>
  <c r="AB53" i="69"/>
  <c r="AC53" i="69" s="1"/>
  <c r="AD53" i="69" s="1"/>
  <c r="AF53" i="69" s="1"/>
  <c r="AI53" i="69" s="1"/>
  <c r="AA460" i="69"/>
  <c r="AB460" i="69" s="1"/>
  <c r="AC460" i="69" s="1"/>
  <c r="AD460" i="69" s="1"/>
  <c r="AF460" i="69" s="1"/>
  <c r="AI460" i="69" s="1"/>
  <c r="AA7" i="69"/>
  <c r="AB7" i="69" s="1"/>
  <c r="AC7" i="69" s="1"/>
  <c r="AD7" i="69" s="1"/>
  <c r="AF7" i="69" s="1"/>
  <c r="AA90" i="69"/>
  <c r="AB90" i="69" s="1"/>
  <c r="AA307" i="69"/>
  <c r="AB307" i="69" s="1"/>
  <c r="AC416" i="69"/>
  <c r="AD416" i="69" s="1"/>
  <c r="AF416" i="69" s="1"/>
  <c r="AI416" i="69" s="1"/>
  <c r="AC638" i="69"/>
  <c r="AD638" i="69" s="1"/>
  <c r="AF638" i="69" s="1"/>
  <c r="AI638" i="69" s="1"/>
  <c r="AA479" i="69"/>
  <c r="AB479" i="69" s="1"/>
  <c r="AC604" i="69"/>
  <c r="AD604" i="69" s="1"/>
  <c r="AF604" i="69" s="1"/>
  <c r="AI604" i="69" s="1"/>
  <c r="AA137" i="69"/>
  <c r="AB137" i="69" s="1"/>
  <c r="AA419" i="69"/>
  <c r="AB419" i="69" s="1"/>
  <c r="AA47" i="69"/>
  <c r="AB47" i="69" s="1"/>
  <c r="AA135" i="69"/>
  <c r="AB135" i="69" s="1"/>
  <c r="AC304" i="69"/>
  <c r="AD304" i="69" s="1"/>
  <c r="AF304" i="69" s="1"/>
  <c r="AA242" i="69"/>
  <c r="AB242" i="69" s="1"/>
  <c r="AA333" i="69"/>
  <c r="AB333" i="69" s="1"/>
  <c r="AA183" i="69"/>
  <c r="AB183" i="69" s="1"/>
  <c r="AA355" i="69"/>
  <c r="AB355" i="69" s="1"/>
  <c r="AA536" i="69"/>
  <c r="AB536" i="69" s="1"/>
  <c r="AA71" i="69"/>
  <c r="AB71" i="69" s="1"/>
  <c r="AC107" i="69"/>
  <c r="AD107" i="69" s="1"/>
  <c r="AF107" i="69" s="1"/>
  <c r="AI107" i="69" s="1"/>
  <c r="AC45" i="69"/>
  <c r="AD45" i="69" s="1"/>
  <c r="AF45" i="69" s="1"/>
  <c r="AI45" i="69" s="1"/>
  <c r="AC179" i="69"/>
  <c r="AD179" i="69" s="1"/>
  <c r="AF179" i="69" s="1"/>
  <c r="AI179" i="69" s="1"/>
  <c r="AA143" i="69"/>
  <c r="AB143" i="69" s="1"/>
  <c r="AC297" i="69"/>
  <c r="AD297" i="69" s="1"/>
  <c r="AF297" i="69" s="1"/>
  <c r="AC328" i="69"/>
  <c r="AD328" i="69" s="1"/>
  <c r="AF328" i="69" s="1"/>
  <c r="AA515" i="69"/>
  <c r="AB515" i="69" s="1"/>
  <c r="AC635" i="69"/>
  <c r="AD635" i="69" s="1"/>
  <c r="AF635" i="69" s="1"/>
  <c r="AI635" i="69" s="1"/>
  <c r="AA35" i="69"/>
  <c r="AB35" i="69" s="1"/>
  <c r="AA128" i="69"/>
  <c r="AB128" i="69" s="1"/>
  <c r="AC239" i="69"/>
  <c r="AD239" i="69" s="1"/>
  <c r="AF239" i="69" s="1"/>
  <c r="AI239" i="69" s="1"/>
  <c r="AA193" i="69"/>
  <c r="AB193" i="69" s="1"/>
  <c r="AC302" i="69"/>
  <c r="AD302" i="69" s="1"/>
  <c r="AF302" i="69" s="1"/>
  <c r="AC346" i="69"/>
  <c r="AD346" i="69" s="1"/>
  <c r="AF346" i="69" s="1"/>
  <c r="AA396" i="69"/>
  <c r="AB396" i="69" s="1"/>
  <c r="AC555" i="69"/>
  <c r="AD555" i="69" s="1"/>
  <c r="AF555" i="69" s="1"/>
  <c r="AI555" i="69" s="1"/>
  <c r="AC623" i="69"/>
  <c r="AD623" i="69" s="1"/>
  <c r="AF623" i="69" s="1"/>
  <c r="AI623" i="69" s="1"/>
  <c r="AA622" i="69"/>
  <c r="AB622" i="69" s="1"/>
  <c r="AA113" i="69"/>
  <c r="AB113" i="69" s="1"/>
  <c r="AC215" i="69"/>
  <c r="AD215" i="69" s="1"/>
  <c r="AF215" i="69" s="1"/>
  <c r="AI215" i="69" s="1"/>
  <c r="AC421" i="69"/>
  <c r="AD421" i="69" s="1"/>
  <c r="AF421" i="69" s="1"/>
  <c r="AC648" i="69"/>
  <c r="AD648" i="69" s="1"/>
  <c r="AF648" i="69" s="1"/>
  <c r="AI648" i="69" s="1"/>
  <c r="AA32" i="69"/>
  <c r="AB32" i="69" s="1"/>
  <c r="AC238" i="69"/>
  <c r="AD238" i="69" s="1"/>
  <c r="AF238" i="69" s="1"/>
  <c r="AI238" i="69" s="1"/>
  <c r="AC230" i="69"/>
  <c r="AD230" i="69" s="1"/>
  <c r="AF230" i="69" s="1"/>
  <c r="AC123" i="69"/>
  <c r="AD123" i="69" s="1"/>
  <c r="AF123" i="69" s="1"/>
  <c r="AI123" i="69" s="1"/>
  <c r="AA150" i="69"/>
  <c r="AB150" i="69" s="1"/>
  <c r="AC301" i="69"/>
  <c r="AD301" i="69" s="1"/>
  <c r="AF301" i="69" s="1"/>
  <c r="AC377" i="69"/>
  <c r="AD377" i="69" s="1"/>
  <c r="AF377" i="69" s="1"/>
  <c r="AC506" i="69"/>
  <c r="AD506" i="69" s="1"/>
  <c r="AF506" i="69" s="1"/>
  <c r="AI506" i="69" s="1"/>
  <c r="AC557" i="69"/>
  <c r="AD557" i="69" s="1"/>
  <c r="AF557" i="69" s="1"/>
  <c r="AI557" i="69" s="1"/>
  <c r="AC562" i="69"/>
  <c r="AD562" i="69" s="1"/>
  <c r="AF562" i="69" s="1"/>
  <c r="AI562" i="69" s="1"/>
  <c r="AC608" i="69"/>
  <c r="AD608" i="69" s="1"/>
  <c r="AF608" i="69" s="1"/>
  <c r="AI608" i="69" s="1"/>
  <c r="AC133" i="69"/>
  <c r="AD133" i="69" s="1"/>
  <c r="AF133" i="69" s="1"/>
  <c r="AI133" i="69" s="1"/>
  <c r="AC255" i="69"/>
  <c r="AD255" i="69" s="1"/>
  <c r="AF255" i="69" s="1"/>
  <c r="AI255" i="69" s="1"/>
  <c r="AC490" i="69"/>
  <c r="AD490" i="69" s="1"/>
  <c r="AF490" i="69" s="1"/>
  <c r="AI490" i="69" s="1"/>
  <c r="AA551" i="69"/>
  <c r="AB551" i="69" s="1"/>
  <c r="AC219" i="69"/>
  <c r="AD219" i="69" s="1"/>
  <c r="AF219" i="69" s="1"/>
  <c r="AI219" i="69" s="1"/>
  <c r="AA152" i="69"/>
  <c r="AB152" i="69" s="1"/>
  <c r="AC138" i="69"/>
  <c r="AD138" i="69" s="1"/>
  <c r="AF138" i="69" s="1"/>
  <c r="AI138" i="69" s="1"/>
  <c r="AA228" i="69"/>
  <c r="AB228" i="69" s="1"/>
  <c r="AA365" i="69"/>
  <c r="AB365" i="69" s="1"/>
  <c r="AA391" i="69"/>
  <c r="AB391" i="69" s="1"/>
  <c r="AC491" i="69"/>
  <c r="AD491" i="69" s="1"/>
  <c r="AF491" i="69" s="1"/>
  <c r="AI491" i="69" s="1"/>
  <c r="AC233" i="69"/>
  <c r="AD233" i="69" s="1"/>
  <c r="AF233" i="69" s="1"/>
  <c r="AI233" i="69" s="1"/>
  <c r="AC243" i="69"/>
  <c r="AD243" i="69" s="1"/>
  <c r="AF243" i="69" s="1"/>
  <c r="AI243" i="69" s="1"/>
  <c r="AA19" i="69"/>
  <c r="AB19" i="69" s="1"/>
  <c r="AA342" i="69"/>
  <c r="AB342" i="69" s="1"/>
  <c r="AA528" i="69"/>
  <c r="AB528" i="69" s="1"/>
  <c r="AA449" i="69"/>
  <c r="AB449" i="69" s="1"/>
  <c r="AC610" i="69"/>
  <c r="AD610" i="69" s="1"/>
  <c r="AF610" i="69" s="1"/>
  <c r="AI610" i="69" s="1"/>
  <c r="AA213" i="69"/>
  <c r="AB213" i="69" s="1"/>
  <c r="AA494" i="69"/>
  <c r="AB494" i="69" s="1"/>
  <c r="AA539" i="69"/>
  <c r="AB539" i="69" s="1"/>
  <c r="AC9" i="69"/>
  <c r="AD9" i="69" s="1"/>
  <c r="AF9" i="69" s="1"/>
  <c r="AI9" i="69" s="1"/>
  <c r="AC44" i="69"/>
  <c r="AD44" i="69" s="1"/>
  <c r="AF44" i="69" s="1"/>
  <c r="AI44" i="69" s="1"/>
  <c r="AA271" i="69"/>
  <c r="AB271" i="69" s="1"/>
  <c r="AA336" i="69"/>
  <c r="AB336" i="69" s="1"/>
  <c r="AA265" i="69"/>
  <c r="AB265" i="69" s="1"/>
  <c r="AC431" i="69"/>
  <c r="AD431" i="69" s="1"/>
  <c r="AF431" i="69" s="1"/>
  <c r="AA544" i="69"/>
  <c r="AB544" i="69" s="1"/>
  <c r="AC569" i="69"/>
  <c r="AD569" i="69" s="1"/>
  <c r="AF569" i="69" s="1"/>
  <c r="AI569" i="69" s="1"/>
  <c r="AC434" i="69"/>
  <c r="AD434" i="69" s="1"/>
  <c r="AF434" i="69" s="1"/>
  <c r="AA629" i="69"/>
  <c r="AB629" i="69" s="1"/>
  <c r="AC140" i="69"/>
  <c r="AD140" i="69" s="1"/>
  <c r="AF140" i="69" s="1"/>
  <c r="AI140" i="69" s="1"/>
  <c r="AC164" i="69"/>
  <c r="AD164" i="69" s="1"/>
  <c r="AF164" i="69" s="1"/>
  <c r="AI164" i="69" s="1"/>
  <c r="AA17" i="69"/>
  <c r="AB17" i="69" s="1"/>
  <c r="AA105" i="69"/>
  <c r="AB105" i="69" s="1"/>
  <c r="AA151" i="69"/>
  <c r="AB151" i="69" s="1"/>
  <c r="AA184" i="69"/>
  <c r="AB184" i="69" s="1"/>
  <c r="AA175" i="69"/>
  <c r="AB175" i="69" s="1"/>
  <c r="AA272" i="69"/>
  <c r="AB272" i="69" s="1"/>
  <c r="AC67" i="69"/>
  <c r="AD67" i="69" s="1"/>
  <c r="AF67" i="69" s="1"/>
  <c r="AI67" i="69" s="1"/>
  <c r="AC207" i="69"/>
  <c r="AD207" i="69" s="1"/>
  <c r="AF207" i="69" s="1"/>
  <c r="AA337" i="69"/>
  <c r="AB337" i="69" s="1"/>
  <c r="AC319" i="69"/>
  <c r="AD319" i="69" s="1"/>
  <c r="AF319" i="69" s="1"/>
  <c r="AC524" i="69"/>
  <c r="AD524" i="69" s="1"/>
  <c r="AF524" i="69" s="1"/>
  <c r="AI524" i="69" s="1"/>
  <c r="AC459" i="69"/>
  <c r="AD459" i="69" s="1"/>
  <c r="AF459" i="69" s="1"/>
  <c r="AI459" i="69" s="1"/>
  <c r="AA51" i="69"/>
  <c r="AB51" i="69" s="1"/>
  <c r="AC16" i="69"/>
  <c r="AD16" i="69" s="1"/>
  <c r="AF16" i="69" s="1"/>
  <c r="AI16" i="69" s="1"/>
  <c r="AC192" i="69"/>
  <c r="AD192" i="69" s="1"/>
  <c r="AF192" i="69" s="1"/>
  <c r="AI192" i="69" s="1"/>
  <c r="AA168" i="69"/>
  <c r="AB168" i="69" s="1"/>
  <c r="AA282" i="69"/>
  <c r="AB282" i="69" s="1"/>
  <c r="AA111" i="69"/>
  <c r="AB111" i="69" s="1"/>
  <c r="AA281" i="69"/>
  <c r="AB281" i="69" s="1"/>
  <c r="AA299" i="69"/>
  <c r="AB299" i="69" s="1"/>
  <c r="AC411" i="69"/>
  <c r="AD411" i="69" s="1"/>
  <c r="AF411" i="69" s="1"/>
  <c r="AA493" i="69"/>
  <c r="AB493" i="69" s="1"/>
  <c r="AC545" i="69"/>
  <c r="AD545" i="69" s="1"/>
  <c r="AF545" i="69" s="1"/>
  <c r="AA641" i="69"/>
  <c r="AB641" i="69" s="1"/>
  <c r="AC651" i="69"/>
  <c r="AD651" i="69" s="1"/>
  <c r="AF651" i="69" s="1"/>
  <c r="AI651" i="69" s="1"/>
  <c r="AA65" i="69"/>
  <c r="AB65" i="69" s="1"/>
  <c r="AA119" i="69"/>
  <c r="AB119" i="69" s="1"/>
  <c r="AC372" i="69"/>
  <c r="AD372" i="69" s="1"/>
  <c r="AF372" i="69" s="1"/>
  <c r="AC650" i="69"/>
  <c r="AD650" i="69" s="1"/>
  <c r="AF650" i="69" s="1"/>
  <c r="AI650" i="69" s="1"/>
  <c r="AA174" i="69"/>
  <c r="AB174" i="69" s="1"/>
  <c r="AA353" i="69"/>
  <c r="AB353" i="69" s="1"/>
  <c r="AC364" i="69"/>
  <c r="AD364" i="69" s="1"/>
  <c r="AF364" i="69" s="1"/>
  <c r="AC468" i="69"/>
  <c r="AD468" i="69" s="1"/>
  <c r="AF468" i="69" s="1"/>
  <c r="AI468" i="69" s="1"/>
  <c r="AA564" i="69"/>
  <c r="AB564" i="69" s="1"/>
  <c r="AA626" i="69"/>
  <c r="AB626" i="69" s="1"/>
  <c r="AC172" i="69"/>
  <c r="AD172" i="69" s="1"/>
  <c r="AF172" i="69" s="1"/>
  <c r="AI172" i="69" s="1"/>
  <c r="AC125" i="69"/>
  <c r="AD125" i="69" s="1"/>
  <c r="AF125" i="69" s="1"/>
  <c r="AI125" i="69" s="1"/>
  <c r="AC480" i="69"/>
  <c r="AD480" i="69" s="1"/>
  <c r="AF480" i="69" s="1"/>
  <c r="AI480" i="69" s="1"/>
  <c r="AC274" i="69"/>
  <c r="AD274" i="69" s="1"/>
  <c r="AF274" i="69" s="1"/>
  <c r="AI274" i="69" s="1"/>
  <c r="AA160" i="69"/>
  <c r="AB160" i="69" s="1"/>
  <c r="AC283" i="69"/>
  <c r="AD283" i="69" s="1"/>
  <c r="AF283" i="69" s="1"/>
  <c r="AI283" i="69" s="1"/>
  <c r="AC376" i="69"/>
  <c r="AD376" i="69" s="1"/>
  <c r="AF376" i="69" s="1"/>
  <c r="AA118" i="69"/>
  <c r="AB118" i="69" s="1"/>
  <c r="AA229" i="69"/>
  <c r="AB229" i="69" s="1"/>
  <c r="AA467" i="69"/>
  <c r="AB467" i="69" s="1"/>
  <c r="AC414" i="69"/>
  <c r="AD414" i="69" s="1"/>
  <c r="AF414" i="69" s="1"/>
  <c r="AA433" i="69"/>
  <c r="AB433" i="69" s="1"/>
  <c r="AC527" i="69"/>
  <c r="AD527" i="69" s="1"/>
  <c r="AF527" i="69" s="1"/>
  <c r="AI527" i="69" s="1"/>
  <c r="AC574" i="69"/>
  <c r="AD574" i="69" s="1"/>
  <c r="AF574" i="69" s="1"/>
  <c r="AI574" i="69" s="1"/>
  <c r="AC579" i="69"/>
  <c r="AD579" i="69" s="1"/>
  <c r="AF579" i="69" s="1"/>
  <c r="AI579" i="69" s="1"/>
  <c r="AC621" i="69"/>
  <c r="AD621" i="69" s="1"/>
  <c r="AF621" i="69" s="1"/>
  <c r="AI621" i="69" s="1"/>
  <c r="AC30" i="69"/>
  <c r="AD30" i="69" s="1"/>
  <c r="AF30" i="69" s="1"/>
  <c r="AI30" i="69" s="1"/>
  <c r="AC58" i="69"/>
  <c r="AD58" i="69" s="1"/>
  <c r="AF58" i="69" s="1"/>
  <c r="AI58" i="69" s="1"/>
  <c r="AC149" i="69"/>
  <c r="AD149" i="69" s="1"/>
  <c r="AF149" i="69" s="1"/>
  <c r="AI149" i="69" s="1"/>
  <c r="AA247" i="69"/>
  <c r="AB247" i="69" s="1"/>
  <c r="AA263" i="69"/>
  <c r="AB263" i="69" s="1"/>
  <c r="AA420" i="69"/>
  <c r="AB420" i="69" s="1"/>
  <c r="AC502" i="69"/>
  <c r="AD502" i="69" s="1"/>
  <c r="AF502" i="69" s="1"/>
  <c r="AI502" i="69" s="1"/>
  <c r="AC146" i="69"/>
  <c r="AD146" i="69" s="1"/>
  <c r="AF146" i="69" s="1"/>
  <c r="AI146" i="69" s="1"/>
  <c r="AC237" i="69"/>
  <c r="AD237" i="69" s="1"/>
  <c r="AF237" i="69" s="1"/>
  <c r="AI237" i="69" s="1"/>
  <c r="AC147" i="69"/>
  <c r="AD147" i="69" s="1"/>
  <c r="AF147" i="69" s="1"/>
  <c r="AI147" i="69" s="1"/>
  <c r="AC331" i="69"/>
  <c r="AD331" i="69" s="1"/>
  <c r="AF331" i="69" s="1"/>
  <c r="AA392" i="69"/>
  <c r="AB392" i="69" s="1"/>
  <c r="AC436" i="69"/>
  <c r="AD436" i="69" s="1"/>
  <c r="AF436" i="69" s="1"/>
  <c r="AI436" i="69" s="1"/>
  <c r="AC429" i="69"/>
  <c r="AD429" i="69" s="1"/>
  <c r="AF429" i="69" s="1"/>
  <c r="AI429" i="69" s="1"/>
  <c r="AC386" i="69"/>
  <c r="AD386" i="69" s="1"/>
  <c r="AF386" i="69" s="1"/>
  <c r="AC546" i="69"/>
  <c r="AD546" i="69" s="1"/>
  <c r="AF546" i="69" s="1"/>
  <c r="AI546" i="69" s="1"/>
  <c r="AC596" i="69"/>
  <c r="AD596" i="69" s="1"/>
  <c r="AF596" i="69" s="1"/>
  <c r="AI596" i="69" s="1"/>
  <c r="AC268" i="69"/>
  <c r="AD268" i="69" s="1"/>
  <c r="AF268" i="69" s="1"/>
  <c r="AI268" i="69" s="1"/>
  <c r="AC306" i="69"/>
  <c r="AD306" i="69" s="1"/>
  <c r="AF306" i="69" s="1"/>
  <c r="AC91" i="69"/>
  <c r="AD91" i="69" s="1"/>
  <c r="AF91" i="69" s="1"/>
  <c r="AI91" i="69" s="1"/>
  <c r="AA46" i="69"/>
  <c r="AB46" i="69" s="1"/>
  <c r="AA23" i="69"/>
  <c r="AB23" i="69" s="1"/>
  <c r="AC231" i="69"/>
  <c r="AD231" i="69" s="1"/>
  <c r="AF231" i="69" s="1"/>
  <c r="AI231" i="69" s="1"/>
  <c r="AA495" i="69"/>
  <c r="AB495" i="69" s="1"/>
  <c r="AC466" i="69"/>
  <c r="AD466" i="69" s="1"/>
  <c r="AF466" i="69" s="1"/>
  <c r="AI466" i="69" s="1"/>
  <c r="AA406" i="69"/>
  <c r="AB406" i="69" s="1"/>
  <c r="AA521" i="69"/>
  <c r="AB521" i="69" s="1"/>
  <c r="AC567" i="69"/>
  <c r="AD567" i="69" s="1"/>
  <c r="AF567" i="69" s="1"/>
  <c r="AI567" i="69" s="1"/>
  <c r="AC588" i="69"/>
  <c r="AD588" i="69" s="1"/>
  <c r="AF588" i="69" s="1"/>
  <c r="AI588" i="69" s="1"/>
  <c r="AC194" i="69"/>
  <c r="AD194" i="69" s="1"/>
  <c r="AF194" i="69" s="1"/>
  <c r="AI194" i="69" s="1"/>
  <c r="AA317" i="69"/>
  <c r="AB317" i="69" s="1"/>
  <c r="AA534" i="69"/>
  <c r="AB534" i="69" s="1"/>
  <c r="AC566" i="69"/>
  <c r="AD566" i="69" s="1"/>
  <c r="AF566" i="69" s="1"/>
  <c r="AI566" i="69" s="1"/>
  <c r="AC646" i="69"/>
  <c r="AD646" i="69" s="1"/>
  <c r="AF646" i="69" s="1"/>
  <c r="AI646" i="69" s="1"/>
  <c r="AA20" i="69"/>
  <c r="AB20" i="69" s="1"/>
  <c r="AA82" i="69"/>
  <c r="AB82" i="69" s="1"/>
  <c r="AA312" i="69"/>
  <c r="AB312" i="69" s="1"/>
  <c r="AA484" i="69"/>
  <c r="AB484" i="69" s="1"/>
  <c r="AC594" i="69"/>
  <c r="AD594" i="69" s="1"/>
  <c r="AF594" i="69" s="1"/>
  <c r="AI594" i="69" s="1"/>
  <c r="AA75" i="69"/>
  <c r="AB75" i="69" s="1"/>
  <c r="AC290" i="69"/>
  <c r="AD290" i="69" s="1"/>
  <c r="AF290" i="69" s="1"/>
  <c r="AI290" i="69" s="1"/>
  <c r="AC408" i="69"/>
  <c r="AD408" i="69" s="1"/>
  <c r="AF408" i="69" s="1"/>
  <c r="AC540" i="69"/>
  <c r="AD540" i="69" s="1"/>
  <c r="AF540" i="69" s="1"/>
  <c r="AI540" i="69" s="1"/>
  <c r="AC634" i="69"/>
  <c r="AD634" i="69" s="1"/>
  <c r="AF634" i="69" s="1"/>
  <c r="AI634" i="69" s="1"/>
  <c r="AC13" i="69"/>
  <c r="AD13" i="69" s="1"/>
  <c r="AF13" i="69" s="1"/>
  <c r="AI13" i="69" s="1"/>
  <c r="AC198" i="69"/>
  <c r="AD198" i="69" s="1"/>
  <c r="AF198" i="69" s="1"/>
  <c r="AI198" i="69" s="1"/>
  <c r="AC310" i="69"/>
  <c r="AD310" i="69" s="1"/>
  <c r="AF310" i="69" s="1"/>
  <c r="AC367" i="69"/>
  <c r="AD367" i="69" s="1"/>
  <c r="AF367" i="69" s="1"/>
  <c r="AI367" i="69" s="1"/>
  <c r="AA405" i="69"/>
  <c r="AB405" i="69" s="1"/>
  <c r="AA514" i="69"/>
  <c r="AB514" i="69" s="1"/>
  <c r="AA549" i="69"/>
  <c r="AB549" i="69" s="1"/>
  <c r="AC68" i="69"/>
  <c r="AD68" i="69" s="1"/>
  <c r="AF68" i="69" s="1"/>
  <c r="AI68" i="69" s="1"/>
  <c r="AC253" i="69"/>
  <c r="AD253" i="69" s="1"/>
  <c r="AF253" i="69" s="1"/>
  <c r="AI253" i="69" s="1"/>
  <c r="AA120" i="69"/>
  <c r="AB120" i="69" s="1"/>
  <c r="AA96" i="69"/>
  <c r="AB96" i="69" s="1"/>
  <c r="AA259" i="69"/>
  <c r="AB259" i="69" s="1"/>
  <c r="AA262" i="69"/>
  <c r="AB262" i="69" s="1"/>
  <c r="AA356" i="69"/>
  <c r="AB356" i="69" s="1"/>
  <c r="AA581" i="69"/>
  <c r="AB581" i="69" s="1"/>
  <c r="AA223" i="69"/>
  <c r="AB223" i="69" s="1"/>
  <c r="AC618" i="69"/>
  <c r="AD618" i="69" s="1"/>
  <c r="AF618" i="69" s="1"/>
  <c r="AI618" i="69" s="1"/>
  <c r="AC59" i="69"/>
  <c r="AD59" i="69" s="1"/>
  <c r="AF59" i="69" s="1"/>
  <c r="AI59" i="69" s="1"/>
  <c r="AC173" i="69"/>
  <c r="AD173" i="69" s="1"/>
  <c r="AF173" i="69" s="1"/>
  <c r="AI173" i="69" s="1"/>
  <c r="AA126" i="69"/>
  <c r="AB126" i="69" s="1"/>
  <c r="AA201" i="69"/>
  <c r="AB201" i="69" s="1"/>
  <c r="AC225" i="69"/>
  <c r="AD225" i="69" s="1"/>
  <c r="AF225" i="69" s="1"/>
  <c r="AI225" i="69" s="1"/>
  <c r="AA378" i="69"/>
  <c r="AB378" i="69" s="1"/>
  <c r="AC474" i="69"/>
  <c r="AD474" i="69" s="1"/>
  <c r="AF474" i="69" s="1"/>
  <c r="AI474" i="69" s="1"/>
  <c r="AC503" i="69"/>
  <c r="AD503" i="69" s="1"/>
  <c r="AF503" i="69" s="1"/>
  <c r="AI503" i="69" s="1"/>
  <c r="AC497" i="69"/>
  <c r="AD497" i="69" s="1"/>
  <c r="AF497" i="69" s="1"/>
  <c r="AI497" i="69" s="1"/>
  <c r="AC40" i="69"/>
  <c r="AD40" i="69" s="1"/>
  <c r="AF40" i="69" s="1"/>
  <c r="AI40" i="69" s="1"/>
  <c r="AC26" i="69"/>
  <c r="AD26" i="69" s="1"/>
  <c r="AF26" i="69" s="1"/>
  <c r="AI26" i="69" s="1"/>
  <c r="AC203" i="69"/>
  <c r="AD203" i="69" s="1"/>
  <c r="AF203" i="69" s="1"/>
  <c r="AI203" i="69" s="1"/>
  <c r="AC74" i="69"/>
  <c r="AD74" i="69" s="1"/>
  <c r="AF74" i="69" s="1"/>
  <c r="AI74" i="69" s="1"/>
  <c r="AC440" i="69"/>
  <c r="AD440" i="69" s="1"/>
  <c r="AF440" i="69" s="1"/>
  <c r="AC224" i="69"/>
  <c r="AD224" i="69" s="1"/>
  <c r="AF224" i="69" s="1"/>
  <c r="AI224" i="69" s="1"/>
  <c r="AC359" i="69"/>
  <c r="AD359" i="69" s="1"/>
  <c r="AF359" i="69" s="1"/>
  <c r="AC496" i="69"/>
  <c r="AD496" i="69" s="1"/>
  <c r="AF496" i="69" s="1"/>
  <c r="AI496" i="69" s="1"/>
  <c r="AA640" i="69"/>
  <c r="AB640" i="69" s="1"/>
  <c r="AC61" i="69"/>
  <c r="AD61" i="69" s="1"/>
  <c r="AF61" i="69" s="1"/>
  <c r="AI61" i="69" s="1"/>
  <c r="AC83" i="69"/>
  <c r="AD83" i="69" s="1"/>
  <c r="AF83" i="69" s="1"/>
  <c r="AI83" i="69" s="1"/>
  <c r="AA34" i="69"/>
  <c r="AB34" i="69" s="1"/>
  <c r="AC246" i="69"/>
  <c r="AD246" i="69" s="1"/>
  <c r="AF246" i="69" s="1"/>
  <c r="AI246" i="69" s="1"/>
  <c r="AC202" i="69"/>
  <c r="AD202" i="69" s="1"/>
  <c r="AF202" i="69" s="1"/>
  <c r="AI202" i="69" s="1"/>
  <c r="AC102" i="69"/>
  <c r="AD102" i="69" s="1"/>
  <c r="AF102" i="69" s="1"/>
  <c r="AI102" i="69" s="1"/>
  <c r="AC450" i="69"/>
  <c r="AD450" i="69" s="1"/>
  <c r="AF450" i="69" s="1"/>
  <c r="AI450" i="69" s="1"/>
  <c r="AC397" i="69"/>
  <c r="AD397" i="69" s="1"/>
  <c r="AF397" i="69" s="1"/>
  <c r="AI397" i="69" s="1"/>
  <c r="AC428" i="69"/>
  <c r="AD428" i="69" s="1"/>
  <c r="AF428" i="69" s="1"/>
  <c r="AC507" i="69"/>
  <c r="AD507" i="69" s="1"/>
  <c r="AF507" i="69" s="1"/>
  <c r="AI507" i="69" s="1"/>
  <c r="AC577" i="69"/>
  <c r="AD577" i="69" s="1"/>
  <c r="AF577" i="69" s="1"/>
  <c r="AI577" i="69" s="1"/>
  <c r="AC37" i="69"/>
  <c r="AD37" i="69" s="1"/>
  <c r="AF37" i="69" s="1"/>
  <c r="AI37" i="69" s="1"/>
  <c r="AA73" i="69"/>
  <c r="AB73" i="69" s="1"/>
  <c r="AA158" i="69"/>
  <c r="AB158" i="69" s="1"/>
  <c r="AC505" i="69"/>
  <c r="AD505" i="69" s="1"/>
  <c r="AF505" i="69" s="1"/>
  <c r="AI505" i="69" s="1"/>
  <c r="AC454" i="69"/>
  <c r="AD454" i="69" s="1"/>
  <c r="AF454" i="69" s="1"/>
  <c r="AI454" i="69" s="1"/>
  <c r="AA513" i="69"/>
  <c r="AB513" i="69" s="1"/>
  <c r="AA552" i="69"/>
  <c r="AB552" i="69" s="1"/>
  <c r="AA617" i="69"/>
  <c r="AB617" i="69" s="1"/>
  <c r="AA70" i="69"/>
  <c r="AB70" i="69" s="1"/>
  <c r="AC8" i="69"/>
  <c r="AD8" i="69" s="1"/>
  <c r="AF8" i="69" s="1"/>
  <c r="AI8" i="69" s="1"/>
  <c r="AC387" i="69"/>
  <c r="AD387" i="69" s="1"/>
  <c r="AF387" i="69" s="1"/>
  <c r="AI387" i="69" s="1"/>
  <c r="AA584" i="69"/>
  <c r="AB584" i="69" s="1"/>
  <c r="AC349" i="69"/>
  <c r="AD349" i="69" s="1"/>
  <c r="AF349" i="69" s="1"/>
  <c r="AC388" i="69"/>
  <c r="AD388" i="69" s="1"/>
  <c r="AF388" i="69" s="1"/>
  <c r="AC644" i="69"/>
  <c r="AD644" i="69" s="1"/>
  <c r="AF644" i="69" s="1"/>
  <c r="AI644" i="69" s="1"/>
  <c r="AA512" i="69"/>
  <c r="AB512" i="69" s="1"/>
  <c r="AC54" i="69"/>
  <c r="AD54" i="69" s="1"/>
  <c r="AF54" i="69" s="1"/>
  <c r="AI54" i="69" s="1"/>
  <c r="AA308" i="69"/>
  <c r="AB308" i="69" s="1"/>
  <c r="AA415" i="69"/>
  <c r="AB415" i="69" s="1"/>
  <c r="AC565" i="69"/>
  <c r="AD565" i="69" s="1"/>
  <c r="AF565" i="69" s="1"/>
  <c r="AI565" i="69" s="1"/>
  <c r="AC483" i="69"/>
  <c r="AD483" i="69" s="1"/>
  <c r="AF483" i="69" s="1"/>
  <c r="AI483" i="69" s="1"/>
  <c r="AA25" i="69"/>
  <c r="AB25" i="69" s="1"/>
  <c r="AA145" i="69"/>
  <c r="AB145" i="69" s="1"/>
  <c r="AA99" i="69"/>
  <c r="AB99" i="69" s="1"/>
  <c r="AA169" i="69"/>
  <c r="AB169" i="69" s="1"/>
  <c r="AC196" i="69"/>
  <c r="AD196" i="69" s="1"/>
  <c r="AF196" i="69" s="1"/>
  <c r="AI196" i="69" s="1"/>
  <c r="AC439" i="69"/>
  <c r="AD439" i="69" s="1"/>
  <c r="AF439" i="69" s="1"/>
  <c r="AC165" i="69"/>
  <c r="AD165" i="69" s="1"/>
  <c r="AF165" i="69" s="1"/>
  <c r="AI165" i="69" s="1"/>
  <c r="AC156" i="69"/>
  <c r="AD156" i="69" s="1"/>
  <c r="AF156" i="69" s="1"/>
  <c r="AI156" i="69" s="1"/>
  <c r="AC350" i="69"/>
  <c r="AD350" i="69" s="1"/>
  <c r="AF350" i="69" s="1"/>
  <c r="AC381" i="69"/>
  <c r="AD381" i="69" s="1"/>
  <c r="AF381" i="69" s="1"/>
  <c r="AC518" i="69"/>
  <c r="AD518" i="69" s="1"/>
  <c r="AF518" i="69" s="1"/>
  <c r="AI518" i="69" s="1"/>
  <c r="AC187" i="69"/>
  <c r="AD187" i="69" s="1"/>
  <c r="AF187" i="69" s="1"/>
  <c r="AI187" i="69" s="1"/>
  <c r="AC413" i="69"/>
  <c r="AD413" i="69" s="1"/>
  <c r="AF413" i="69" s="1"/>
  <c r="AC211" i="69"/>
  <c r="AD211" i="69" s="1"/>
  <c r="AF211" i="69" s="1"/>
  <c r="AI211" i="69" s="1"/>
  <c r="AC62" i="69"/>
  <c r="AD62" i="69" s="1"/>
  <c r="AF62" i="69" s="1"/>
  <c r="AI62" i="69" s="1"/>
  <c r="AC93" i="69"/>
  <c r="AD93" i="69" s="1"/>
  <c r="AF93" i="69" s="1"/>
  <c r="AI93" i="69" s="1"/>
  <c r="AC122" i="69"/>
  <c r="AD122" i="69" s="1"/>
  <c r="AF122" i="69" s="1"/>
  <c r="AI122" i="69" s="1"/>
  <c r="AC398" i="69"/>
  <c r="AD398" i="69" s="1"/>
  <c r="AF398" i="69" s="1"/>
  <c r="AC438" i="69"/>
  <c r="AD438" i="69" s="1"/>
  <c r="AF438" i="69" s="1"/>
  <c r="AI438" i="69" s="1"/>
  <c r="AC42" i="69"/>
  <c r="AD42" i="69" s="1"/>
  <c r="AF42" i="69" s="1"/>
  <c r="AI42" i="69" s="1"/>
  <c r="AC401" i="69"/>
  <c r="AD401" i="69" s="1"/>
  <c r="AF401" i="69" s="1"/>
  <c r="AA427" i="69"/>
  <c r="AB427" i="69" s="1"/>
  <c r="AA529" i="69"/>
  <c r="AB529" i="69" s="1"/>
  <c r="AA199" i="69"/>
  <c r="AB199" i="69" s="1"/>
  <c r="AC345" i="69"/>
  <c r="AD345" i="69" s="1"/>
  <c r="AF345" i="69" s="1"/>
  <c r="AI345" i="69" s="1"/>
  <c r="AA63" i="69"/>
  <c r="AB63" i="69" s="1"/>
  <c r="AC39" i="69"/>
  <c r="AD39" i="69" s="1"/>
  <c r="AF39" i="69" s="1"/>
  <c r="AI39" i="69" s="1"/>
  <c r="AA264" i="69"/>
  <c r="AB264" i="69" s="1"/>
  <c r="AC361" i="69"/>
  <c r="AD361" i="69" s="1"/>
  <c r="AF361" i="69" s="1"/>
  <c r="AI361" i="69" s="1"/>
  <c r="AA478" i="69"/>
  <c r="AB478" i="69" s="1"/>
  <c r="AC630" i="69"/>
  <c r="AD630" i="69" s="1"/>
  <c r="AF630" i="69" s="1"/>
  <c r="AA321" i="69"/>
  <c r="AB321" i="69" s="1"/>
  <c r="AC375" i="69"/>
  <c r="AD375" i="69" s="1"/>
  <c r="AF375" i="69" s="1"/>
  <c r="AC517" i="69"/>
  <c r="AD517" i="69" s="1"/>
  <c r="AF517" i="69" s="1"/>
  <c r="AI517" i="69" s="1"/>
  <c r="AA465" i="69"/>
  <c r="AB465" i="69" s="1"/>
  <c r="AA560" i="69"/>
  <c r="AB560" i="69" s="1"/>
  <c r="AA585" i="69"/>
  <c r="AB585" i="69" s="1"/>
  <c r="AC117" i="69"/>
  <c r="AD117" i="69" s="1"/>
  <c r="AF117" i="69" s="1"/>
  <c r="AI117" i="69" s="1"/>
  <c r="AA127" i="69"/>
  <c r="AB127" i="69" s="1"/>
  <c r="AC360" i="69"/>
  <c r="AD360" i="69" s="1"/>
  <c r="AF360" i="69" s="1"/>
  <c r="AC586" i="69"/>
  <c r="AD586" i="69" s="1"/>
  <c r="AF586" i="69" s="1"/>
  <c r="AI586" i="69" s="1"/>
  <c r="AA167" i="69"/>
  <c r="AB167" i="69" s="1"/>
  <c r="AA324" i="69"/>
  <c r="AB324" i="69" s="1"/>
  <c r="AA340" i="69"/>
  <c r="AB340" i="69" s="1"/>
  <c r="AC371" i="69"/>
  <c r="AD371" i="69" s="1"/>
  <c r="AF371" i="69" s="1"/>
  <c r="AI371" i="69" s="1"/>
  <c r="AC400" i="69"/>
  <c r="AD400" i="69" s="1"/>
  <c r="AF400" i="69" s="1"/>
  <c r="AI400" i="69" s="1"/>
  <c r="AC597" i="69"/>
  <c r="AD597" i="69" s="1"/>
  <c r="AF597" i="69" s="1"/>
  <c r="AI597" i="69" s="1"/>
  <c r="AC309" i="69"/>
  <c r="AD309" i="69" s="1"/>
  <c r="AF309" i="69" s="1"/>
  <c r="AI309" i="69" s="1"/>
  <c r="AC245" i="69"/>
  <c r="AD245" i="69" s="1"/>
  <c r="AF245" i="69" s="1"/>
  <c r="AI245" i="69" s="1"/>
  <c r="AA311" i="69"/>
  <c r="AB311" i="69" s="1"/>
  <c r="AC435" i="69"/>
  <c r="AD435" i="69" s="1"/>
  <c r="AF435" i="69" s="1"/>
  <c r="AC537" i="69"/>
  <c r="AD537" i="69" s="1"/>
  <c r="AF537" i="69" s="1"/>
  <c r="AA522" i="69"/>
  <c r="AB522" i="69" s="1"/>
  <c r="AC28" i="69"/>
  <c r="AD28" i="69" s="1"/>
  <c r="AF28" i="69" s="1"/>
  <c r="AI28" i="69" s="1"/>
  <c r="AC76" i="69"/>
  <c r="AD76" i="69" s="1"/>
  <c r="AF76" i="69" s="1"/>
  <c r="AI76" i="69" s="1"/>
  <c r="AA81" i="69"/>
  <c r="AB81" i="69" s="1"/>
  <c r="AC162" i="69"/>
  <c r="AD162" i="69" s="1"/>
  <c r="AF162" i="69" s="1"/>
  <c r="AI162" i="69" s="1"/>
  <c r="AA205" i="69"/>
  <c r="AB205" i="69" s="1"/>
  <c r="AC254" i="69"/>
  <c r="AD254" i="69" s="1"/>
  <c r="AF254" i="69" s="1"/>
  <c r="AI254" i="69" s="1"/>
  <c r="AC447" i="69"/>
  <c r="AD447" i="69" s="1"/>
  <c r="AF447" i="69" s="1"/>
  <c r="AA550" i="69"/>
  <c r="AB550" i="69" s="1"/>
  <c r="AA642" i="69"/>
  <c r="AB642" i="69" s="1"/>
  <c r="AC29" i="69"/>
  <c r="AD29" i="69" s="1"/>
  <c r="AF29" i="69" s="1"/>
  <c r="AI29" i="69" s="1"/>
  <c r="AC60" i="69"/>
  <c r="AD60" i="69" s="1"/>
  <c r="AF60" i="69" s="1"/>
  <c r="AI60" i="69" s="1"/>
  <c r="AC380" i="69"/>
  <c r="AD380" i="69" s="1"/>
  <c r="AF380" i="69" s="1"/>
  <c r="AI380" i="69" s="1"/>
  <c r="AC131" i="69"/>
  <c r="AD131" i="69" s="1"/>
  <c r="AF131" i="69" s="1"/>
  <c r="AI131" i="69" s="1"/>
  <c r="AA404" i="69"/>
  <c r="AB404" i="69" s="1"/>
  <c r="AA334" i="69"/>
  <c r="AB334" i="69" s="1"/>
  <c r="AC453" i="69"/>
  <c r="AD453" i="69" s="1"/>
  <c r="AF453" i="69" s="1"/>
  <c r="AI453" i="69" s="1"/>
  <c r="AC410" i="69"/>
  <c r="AD410" i="69" s="1"/>
  <c r="AF410" i="69" s="1"/>
  <c r="AI410" i="69" s="1"/>
  <c r="AC472" i="69"/>
  <c r="AD472" i="69" s="1"/>
  <c r="AF472" i="69" s="1"/>
  <c r="AI472" i="69" s="1"/>
  <c r="AA607" i="69"/>
  <c r="AB607" i="69" s="1"/>
  <c r="AA161" i="69"/>
  <c r="AB161" i="69" s="1"/>
  <c r="AA582" i="69"/>
  <c r="AB582" i="69" s="1"/>
  <c r="AC27" i="69"/>
  <c r="AD27" i="69" s="1"/>
  <c r="AF27" i="69" s="1"/>
  <c r="AI27" i="69" s="1"/>
  <c r="AC249" i="69"/>
  <c r="AD249" i="69" s="1"/>
  <c r="AF249" i="69" s="1"/>
  <c r="AI249" i="69" s="1"/>
  <c r="AC116" i="69"/>
  <c r="AD116" i="69" s="1"/>
  <c r="AF116" i="69" s="1"/>
  <c r="AI116" i="69" s="1"/>
  <c r="AC236" i="69"/>
  <c r="AD236" i="69" s="1"/>
  <c r="AF236" i="69" s="1"/>
  <c r="AI236" i="69" s="1"/>
  <c r="AC235" i="69"/>
  <c r="AD235" i="69" s="1"/>
  <c r="AF235" i="69" s="1"/>
  <c r="AI235" i="69" s="1"/>
  <c r="AC504" i="69"/>
  <c r="AD504" i="69" s="1"/>
  <c r="AF504" i="69" s="1"/>
  <c r="AI504" i="69" s="1"/>
  <c r="AC402" i="69"/>
  <c r="AD402" i="69" s="1"/>
  <c r="AF402" i="69" s="1"/>
  <c r="AA57" i="69"/>
  <c r="AB57" i="69" s="1"/>
  <c r="AC188" i="69"/>
  <c r="AD188" i="69" s="1"/>
  <c r="AF188" i="69" s="1"/>
  <c r="AI188" i="69" s="1"/>
  <c r="AC220" i="69"/>
  <c r="AD220" i="69" s="1"/>
  <c r="AF220" i="69" s="1"/>
  <c r="AI220" i="69" s="1"/>
  <c r="AA97" i="69"/>
  <c r="AB97" i="69" s="1"/>
  <c r="AC101" i="69"/>
  <c r="AD101" i="69" s="1"/>
  <c r="AF101" i="69" s="1"/>
  <c r="AI101" i="69" s="1"/>
  <c r="AC186" i="69"/>
  <c r="AD186" i="69" s="1"/>
  <c r="AF186" i="69" s="1"/>
  <c r="AI186" i="69" s="1"/>
  <c r="AA182" i="69"/>
  <c r="AB182" i="69" s="1"/>
  <c r="AC322" i="69"/>
  <c r="AD322" i="69" s="1"/>
  <c r="AF322" i="69" s="1"/>
  <c r="AI322" i="69" s="1"/>
  <c r="AC373" i="69"/>
  <c r="AD373" i="69" s="1"/>
  <c r="AF373" i="69" s="1"/>
  <c r="AC489" i="69"/>
  <c r="AD489" i="69" s="1"/>
  <c r="AF489" i="69" s="1"/>
  <c r="AI489" i="69" s="1"/>
  <c r="AC615" i="69"/>
  <c r="AD615" i="69" s="1"/>
  <c r="AF615" i="69" s="1"/>
  <c r="AI615" i="69" s="1"/>
  <c r="AC624" i="69"/>
  <c r="AD624" i="69" s="1"/>
  <c r="AF624" i="69" s="1"/>
  <c r="AI624" i="69" s="1"/>
  <c r="AA121" i="69"/>
  <c r="AB121" i="69" s="1"/>
  <c r="AC114" i="69"/>
  <c r="AD114" i="69" s="1"/>
  <c r="AF114" i="69" s="1"/>
  <c r="AI114" i="69" s="1"/>
  <c r="AA543" i="69"/>
  <c r="AB543" i="69" s="1"/>
  <c r="AC280" i="69"/>
  <c r="AD280" i="69" s="1"/>
  <c r="AF280" i="69" s="1"/>
  <c r="AA248" i="69"/>
  <c r="AB248" i="69" s="1"/>
  <c r="AA445" i="69"/>
  <c r="AB445" i="69" s="1"/>
  <c r="AA531" i="69"/>
  <c r="AB531" i="69" s="1"/>
  <c r="AC576" i="69"/>
  <c r="AD576" i="69" s="1"/>
  <c r="AF576" i="69" s="1"/>
  <c r="AI576" i="69" s="1"/>
  <c r="AA598" i="69"/>
  <c r="AB598" i="69" s="1"/>
  <c r="AC139" i="69"/>
  <c r="AD139" i="69" s="1"/>
  <c r="AF139" i="69" s="1"/>
  <c r="AI139" i="69" s="1"/>
  <c r="AC115" i="69"/>
  <c r="AD115" i="69" s="1"/>
  <c r="AF115" i="69" s="1"/>
  <c r="AI115" i="69" s="1"/>
  <c r="AA103" i="69"/>
  <c r="AB103" i="69" s="1"/>
  <c r="AA284" i="69"/>
  <c r="AB284" i="69" s="1"/>
  <c r="AC482" i="69"/>
  <c r="AD482" i="69" s="1"/>
  <c r="AF482" i="69" s="1"/>
  <c r="AI482" i="69" s="1"/>
  <c r="AC87" i="69"/>
  <c r="AD87" i="69" s="1"/>
  <c r="AF87" i="69" s="1"/>
  <c r="AI87" i="69" s="1"/>
  <c r="AA335" i="69"/>
  <c r="AB335" i="69" s="1"/>
  <c r="AA424" i="69"/>
  <c r="AB424" i="69" s="1"/>
  <c r="AA556" i="69"/>
  <c r="AB556" i="69" s="1"/>
  <c r="AC362" i="69"/>
  <c r="AD362" i="69" s="1"/>
  <c r="AF362" i="69" s="1"/>
  <c r="AC442" i="69"/>
  <c r="AD442" i="69" s="1"/>
  <c r="AF442" i="69" s="1"/>
  <c r="AI442" i="69" s="1"/>
  <c r="AC499" i="69"/>
  <c r="AD499" i="69" s="1"/>
  <c r="AF499" i="69" s="1"/>
  <c r="AI499" i="69" s="1"/>
  <c r="AC553" i="69"/>
  <c r="AD553" i="69" s="1"/>
  <c r="AF553" i="69" s="1"/>
  <c r="AI553" i="69" s="1"/>
  <c r="AA601" i="69"/>
  <c r="AB601" i="69" s="1"/>
  <c r="AC589" i="69"/>
  <c r="AD589" i="69" s="1"/>
  <c r="AF589" i="69" s="1"/>
  <c r="AI589" i="69" s="1"/>
  <c r="AC554" i="69"/>
  <c r="AD554" i="69" s="1"/>
  <c r="AF554" i="69" s="1"/>
  <c r="AI554" i="69" s="1"/>
  <c r="AA204" i="69"/>
  <c r="AB204" i="69" s="1"/>
  <c r="AA461" i="69"/>
  <c r="AB461" i="69" s="1"/>
  <c r="AC425" i="69"/>
  <c r="AD425" i="69" s="1"/>
  <c r="AF425" i="69" s="1"/>
  <c r="AI425" i="69" s="1"/>
  <c r="AC595" i="69"/>
  <c r="AD595" i="69" s="1"/>
  <c r="AF595" i="69" s="1"/>
  <c r="AI595" i="69" s="1"/>
  <c r="AC10" i="69"/>
  <c r="AD10" i="69" s="1"/>
  <c r="AF10" i="69" s="1"/>
  <c r="AI10" i="69" s="1"/>
  <c r="AC86" i="69"/>
  <c r="AD86" i="69" s="1"/>
  <c r="AF86" i="69" s="1"/>
  <c r="AI86" i="69" s="1"/>
  <c r="AC277" i="69"/>
  <c r="AD277" i="69" s="1"/>
  <c r="AF277" i="69" s="1"/>
  <c r="AI277" i="69" s="1"/>
  <c r="AA325" i="69"/>
  <c r="AB325" i="69" s="1"/>
  <c r="AC417" i="69"/>
  <c r="AD417" i="69" s="1"/>
  <c r="AF417" i="69" s="1"/>
  <c r="AA423" i="69"/>
  <c r="AB423" i="69" s="1"/>
  <c r="AC516" i="69"/>
  <c r="AD516" i="69" s="1"/>
  <c r="AF516" i="69" s="1"/>
  <c r="AI516" i="69" s="1"/>
  <c r="AC548" i="69"/>
  <c r="AD548" i="69" s="1"/>
  <c r="AF548" i="69" s="1"/>
  <c r="AI548" i="69" s="1"/>
  <c r="AC66" i="69"/>
  <c r="AD66" i="69" s="1"/>
  <c r="AF66" i="69" s="1"/>
  <c r="AI66" i="69" s="1"/>
  <c r="AC49" i="69"/>
  <c r="AD49" i="69" s="1"/>
  <c r="AF49" i="69" s="1"/>
  <c r="AI49" i="69" s="1"/>
  <c r="AC154" i="69"/>
  <c r="AD154" i="69" s="1"/>
  <c r="AF154" i="69" s="1"/>
  <c r="AI154" i="69" s="1"/>
  <c r="AC178" i="69"/>
  <c r="AD178" i="69" s="1"/>
  <c r="AF178" i="69" s="1"/>
  <c r="AI178" i="69" s="1"/>
  <c r="AC498" i="69"/>
  <c r="AD498" i="69" s="1"/>
  <c r="AF498" i="69" s="1"/>
  <c r="AI498" i="69" s="1"/>
  <c r="AA547" i="69"/>
  <c r="AB547" i="69" s="1"/>
  <c r="AC619" i="69"/>
  <c r="AD619" i="69" s="1"/>
  <c r="AF619" i="69" s="1"/>
  <c r="AI619" i="69" s="1"/>
  <c r="AC614" i="69"/>
  <c r="AD614" i="69" s="1"/>
  <c r="AF614" i="69" s="1"/>
  <c r="AI614" i="69" s="1"/>
  <c r="AC197" i="69"/>
  <c r="AD197" i="69" s="1"/>
  <c r="AF197" i="69" s="1"/>
  <c r="AI197" i="69" s="1"/>
  <c r="AA209" i="69"/>
  <c r="AB209" i="69" s="1"/>
  <c r="AC305" i="69"/>
  <c r="AD305" i="69" s="1"/>
  <c r="AF305" i="69" s="1"/>
  <c r="AA78" i="69"/>
  <c r="AB78" i="69" s="1"/>
  <c r="AA395" i="69"/>
  <c r="AB395" i="69" s="1"/>
  <c r="AC487" i="69"/>
  <c r="AD487" i="69" s="1"/>
  <c r="AF487" i="69" s="1"/>
  <c r="AI487" i="69" s="1"/>
  <c r="AC441" i="69"/>
  <c r="AD441" i="69" s="1"/>
  <c r="AF441" i="69" s="1"/>
  <c r="AC563" i="69"/>
  <c r="AD563" i="69" s="1"/>
  <c r="AF563" i="69" s="1"/>
  <c r="AI563" i="69" s="1"/>
  <c r="AC226" i="69"/>
  <c r="AD226" i="69" s="1"/>
  <c r="AF226" i="69" s="1"/>
  <c r="AI226" i="69" s="1"/>
  <c r="AC430" i="69"/>
  <c r="AD430" i="69" s="1"/>
  <c r="AF430" i="69" s="1"/>
  <c r="AC437" i="69"/>
  <c r="AD437" i="69" s="1"/>
  <c r="AF437" i="69" s="1"/>
  <c r="AA542" i="69"/>
  <c r="AB542" i="69" s="1"/>
  <c r="AC191" i="69"/>
  <c r="AD191" i="69" s="1"/>
  <c r="AF191" i="69" s="1"/>
  <c r="AI191" i="69" s="1"/>
  <c r="AC240" i="69"/>
  <c r="AD240" i="69" s="1"/>
  <c r="AF240" i="69" s="1"/>
  <c r="AI240" i="69" s="1"/>
  <c r="AA110" i="69"/>
  <c r="AB110" i="69" s="1"/>
  <c r="AC568" i="69"/>
  <c r="AD568" i="69" s="1"/>
  <c r="AF568" i="69" s="1"/>
  <c r="AI568" i="69" s="1"/>
  <c r="AC14" i="69"/>
  <c r="AD14" i="69" s="1"/>
  <c r="AF14" i="69" s="1"/>
  <c r="AI14" i="69" s="1"/>
  <c r="AC94" i="69"/>
  <c r="AD94" i="69" s="1"/>
  <c r="AF94" i="69" s="1"/>
  <c r="AI94" i="69" s="1"/>
  <c r="AC170" i="69"/>
  <c r="AD170" i="69" s="1"/>
  <c r="AF170" i="69" s="1"/>
  <c r="AI170" i="69" s="1"/>
  <c r="AC155" i="69"/>
  <c r="AD155" i="69" s="1"/>
  <c r="AF155" i="69" s="1"/>
  <c r="AI155" i="69" s="1"/>
  <c r="AC251" i="69"/>
  <c r="AD251" i="69" s="1"/>
  <c r="AF251" i="69" s="1"/>
  <c r="AI251" i="69" s="1"/>
  <c r="AC270" i="69"/>
  <c r="AD270" i="69" s="1"/>
  <c r="AF270" i="69" s="1"/>
  <c r="AI270" i="69" s="1"/>
  <c r="AA134" i="69"/>
  <c r="AB134" i="69" s="1"/>
  <c r="AA195" i="69"/>
  <c r="AB195" i="69" s="1"/>
  <c r="AC580" i="69"/>
  <c r="AD580" i="69" s="1"/>
  <c r="AF580" i="69" s="1"/>
  <c r="AI580" i="69" s="1"/>
  <c r="AA627" i="69"/>
  <c r="AB627" i="69" s="1"/>
  <c r="AC52" i="69"/>
  <c r="AD52" i="69" s="1"/>
  <c r="AF52" i="69" s="1"/>
  <c r="AI52" i="69" s="1"/>
  <c r="AA43" i="69"/>
  <c r="AB43" i="69" s="1"/>
  <c r="AA56" i="69"/>
  <c r="AB56" i="69" s="1"/>
  <c r="AA112" i="69"/>
  <c r="AB112" i="69" s="1"/>
  <c r="AA501" i="69"/>
  <c r="AB501" i="69" s="1"/>
  <c r="AC132" i="69"/>
  <c r="AD132" i="69" s="1"/>
  <c r="AF132" i="69" s="1"/>
  <c r="AI132" i="69" s="1"/>
  <c r="AA104" i="69"/>
  <c r="AB104" i="69" s="1"/>
  <c r="AA285" i="69"/>
  <c r="AB285" i="69" s="1"/>
  <c r="AA286" i="69"/>
  <c r="AB286" i="69" s="1"/>
  <c r="AA485" i="69"/>
  <c r="AB485" i="69" s="1"/>
  <c r="AA500" i="69"/>
  <c r="AB500" i="69" s="1"/>
  <c r="AC84" i="69"/>
  <c r="AD84" i="69" s="1"/>
  <c r="AF84" i="69" s="1"/>
  <c r="AI84" i="69" s="1"/>
  <c r="AA80" i="69"/>
  <c r="AB80" i="69" s="1"/>
  <c r="AA343" i="69"/>
  <c r="AB343" i="69" s="1"/>
  <c r="AC519" i="69"/>
  <c r="AD519" i="69" s="1"/>
  <c r="AF519" i="69" s="1"/>
  <c r="AI519" i="69" s="1"/>
  <c r="AC293" i="69"/>
  <c r="AD293" i="69" s="1"/>
  <c r="AF293" i="69" s="1"/>
  <c r="AC389" i="69"/>
  <c r="AD389" i="69" s="1"/>
  <c r="AF389" i="69" s="1"/>
  <c r="AC384" i="69"/>
  <c r="AD384" i="69" s="1"/>
  <c r="AF384" i="69" s="1"/>
  <c r="AI384" i="69" s="1"/>
  <c r="AA394" i="69"/>
  <c r="AB394" i="69" s="1"/>
  <c r="AA393" i="69"/>
  <c r="AB393" i="69" s="1"/>
  <c r="AC511" i="69"/>
  <c r="AD511" i="69" s="1"/>
  <c r="AF511" i="69" s="1"/>
  <c r="AI511" i="69" s="1"/>
  <c r="AC643" i="69"/>
  <c r="AD643" i="69" s="1"/>
  <c r="AF643" i="69" s="1"/>
  <c r="AI643" i="69" s="1"/>
  <c r="AC180" i="69"/>
  <c r="AD180" i="69" s="1"/>
  <c r="AF180" i="69" s="1"/>
  <c r="AI180" i="69" s="1"/>
  <c r="AC85" i="69"/>
  <c r="AD85" i="69" s="1"/>
  <c r="AF85" i="69" s="1"/>
  <c r="AI85" i="69" s="1"/>
  <c r="AC300" i="69"/>
  <c r="AD300" i="69" s="1"/>
  <c r="AF300" i="69" s="1"/>
  <c r="AI300" i="69" s="1"/>
  <c r="AC488" i="69"/>
  <c r="AD488" i="69" s="1"/>
  <c r="AF488" i="69" s="1"/>
  <c r="AI488" i="69" s="1"/>
  <c r="AC583" i="69"/>
  <c r="AD583" i="69" s="1"/>
  <c r="AF583" i="69" s="1"/>
  <c r="AI583" i="69" s="1"/>
  <c r="AA632" i="69"/>
  <c r="AB632" i="69" s="1"/>
  <c r="AC77" i="69"/>
  <c r="AD77" i="69" s="1"/>
  <c r="AF77" i="69" s="1"/>
  <c r="AI77" i="69" s="1"/>
  <c r="AA153" i="69"/>
  <c r="AB153" i="69" s="1"/>
  <c r="AA217" i="69"/>
  <c r="AB217" i="69" s="1"/>
  <c r="AC92" i="69"/>
  <c r="AD92" i="69" s="1"/>
  <c r="AF92" i="69" s="1"/>
  <c r="AI92" i="69" s="1"/>
  <c r="AC287" i="69"/>
  <c r="AD287" i="69" s="1"/>
  <c r="AF287" i="69" s="1"/>
  <c r="AI287" i="69" s="1"/>
  <c r="AA269" i="69"/>
  <c r="AB269" i="69" s="1"/>
  <c r="AC341" i="69"/>
  <c r="AD341" i="69" s="1"/>
  <c r="AF341" i="69" s="1"/>
  <c r="AI341" i="69" s="1"/>
  <c r="AA294" i="69"/>
  <c r="AB294" i="69" s="1"/>
  <c r="AA214" i="69"/>
  <c r="AB214" i="69" s="1"/>
  <c r="AA407" i="69"/>
  <c r="AB407" i="69" s="1"/>
  <c r="AA509" i="69"/>
  <c r="AB509" i="69" s="1"/>
  <c r="AC578" i="69"/>
  <c r="AD578" i="69" s="1"/>
  <c r="AF578" i="69" s="1"/>
  <c r="AI578" i="69" s="1"/>
  <c r="AA136" i="69"/>
  <c r="AB136" i="69" s="1"/>
  <c r="AC69" i="69"/>
  <c r="AD69" i="69" s="1"/>
  <c r="AF69" i="69" s="1"/>
  <c r="AI69" i="69" s="1"/>
  <c r="AA88" i="69"/>
  <c r="AB88" i="69" s="1"/>
  <c r="AA379" i="69"/>
  <c r="AB379" i="69" s="1"/>
  <c r="AA316" i="69"/>
  <c r="AB316" i="69" s="1"/>
  <c r="AA369" i="69"/>
  <c r="AB369" i="69" s="1"/>
  <c r="AA432" i="69"/>
  <c r="AB432" i="69" s="1"/>
  <c r="AA590" i="69"/>
  <c r="AB590" i="69" s="1"/>
  <c r="AA48" i="69"/>
  <c r="AB48" i="69" s="1"/>
  <c r="AA89" i="69"/>
  <c r="AB89" i="69" s="1"/>
  <c r="AA189" i="69"/>
  <c r="AB189" i="69" s="1"/>
  <c r="AC289" i="69"/>
  <c r="AD289" i="69" s="1"/>
  <c r="AF289" i="69" s="1"/>
  <c r="AC363" i="69"/>
  <c r="AD363" i="69" s="1"/>
  <c r="AF363" i="69" s="1"/>
  <c r="AA476" i="69"/>
  <c r="AB476" i="69" s="1"/>
  <c r="AC637" i="69"/>
  <c r="AD637" i="69" s="1"/>
  <c r="AF637" i="69" s="1"/>
  <c r="AI637" i="69" s="1"/>
  <c r="AA599" i="69"/>
  <c r="AB599" i="69" s="1"/>
  <c r="AC22" i="69"/>
  <c r="AD22" i="69" s="1"/>
  <c r="AF22" i="69" s="1"/>
  <c r="AI22" i="69" s="1"/>
  <c r="AC21" i="69"/>
  <c r="AD21" i="69" s="1"/>
  <c r="AF21" i="69" s="1"/>
  <c r="AI21" i="69" s="1"/>
  <c r="AC141" i="69"/>
  <c r="AD141" i="69" s="1"/>
  <c r="AF141" i="69" s="1"/>
  <c r="AI141" i="69" s="1"/>
  <c r="AA64" i="69"/>
  <c r="AB64" i="69" s="1"/>
  <c r="AA200" i="69"/>
  <c r="AB200" i="69" s="1"/>
  <c r="AC261" i="69"/>
  <c r="AD261" i="69" s="1"/>
  <c r="AF261" i="69" s="1"/>
  <c r="AI261" i="69" s="1"/>
  <c r="AC260" i="69"/>
  <c r="AD260" i="69" s="1"/>
  <c r="AF260" i="69" s="1"/>
  <c r="AI260" i="69" s="1"/>
  <c r="AC288" i="69"/>
  <c r="AD288" i="69" s="1"/>
  <c r="AF288" i="69" s="1"/>
  <c r="AC463" i="69"/>
  <c r="AD463" i="69" s="1"/>
  <c r="AF463" i="69" s="1"/>
  <c r="AI463" i="69" s="1"/>
  <c r="AC399" i="69"/>
  <c r="AD399" i="69" s="1"/>
  <c r="AF399" i="69" s="1"/>
  <c r="AA508" i="69"/>
  <c r="AB508" i="69" s="1"/>
  <c r="AC451" i="69"/>
  <c r="AD451" i="69" s="1"/>
  <c r="AF451" i="69" s="1"/>
  <c r="AI451" i="69" s="1"/>
  <c r="AC510" i="69"/>
  <c r="AD510" i="69" s="1"/>
  <c r="AF510" i="69" s="1"/>
  <c r="AI510" i="69" s="1"/>
  <c r="AA570" i="69"/>
  <c r="AB570" i="69" s="1"/>
  <c r="AC234" i="69"/>
  <c r="AD234" i="69" s="1"/>
  <c r="AF234" i="69" s="1"/>
  <c r="AI234" i="69" s="1"/>
  <c r="AA446" i="69"/>
  <c r="AB446" i="69" s="1"/>
  <c r="AC481" i="69"/>
  <c r="AD481" i="69" s="1"/>
  <c r="AF481" i="69" s="1"/>
  <c r="AI481" i="69" s="1"/>
  <c r="AA612" i="69"/>
  <c r="AB612" i="69" s="1"/>
  <c r="AC148" i="69"/>
  <c r="AD148" i="69" s="1"/>
  <c r="AF148" i="69" s="1"/>
  <c r="AI148" i="69" s="1"/>
  <c r="AA344" i="69"/>
  <c r="AB344" i="69" s="1"/>
  <c r="AC403" i="69"/>
  <c r="AD403" i="69" s="1"/>
  <c r="AF403" i="69" s="1"/>
  <c r="AC561" i="69"/>
  <c r="AD561" i="69" s="1"/>
  <c r="AF561" i="69" s="1"/>
  <c r="AI561" i="69" s="1"/>
  <c r="AC100" i="69"/>
  <c r="AD100" i="69" s="1"/>
  <c r="AF100" i="69" s="1"/>
  <c r="AI100" i="69" s="1"/>
  <c r="AC303" i="69"/>
  <c r="AD303" i="69" s="1"/>
  <c r="AF303" i="69" s="1"/>
  <c r="AI303" i="69" s="1"/>
  <c r="AA368" i="69"/>
  <c r="AB368" i="69" s="1"/>
  <c r="AC374" i="69"/>
  <c r="AD374" i="69" s="1"/>
  <c r="AF374" i="69" s="1"/>
  <c r="AI374" i="69" s="1"/>
  <c r="AA469" i="69"/>
  <c r="AB469" i="69" s="1"/>
  <c r="AA464" i="69"/>
  <c r="AB464" i="69" s="1"/>
  <c r="AA600" i="69"/>
  <c r="AB600" i="69" s="1"/>
  <c r="AA533" i="69"/>
  <c r="AB533" i="69" s="1"/>
  <c r="AA470" i="69"/>
  <c r="AB470" i="69" s="1"/>
  <c r="AA473" i="69"/>
  <c r="AB473" i="69" s="1"/>
  <c r="AC620" i="69"/>
  <c r="AD620" i="69" s="1"/>
  <c r="AF620" i="69" s="1"/>
  <c r="AI620" i="69" s="1"/>
  <c r="AC631" i="69"/>
  <c r="AD631" i="69" s="1"/>
  <c r="AF631" i="69" s="1"/>
  <c r="AI631" i="69" s="1"/>
  <c r="AC616" i="69"/>
  <c r="AD616" i="69" s="1"/>
  <c r="AF616" i="69" s="1"/>
  <c r="AI616" i="69" s="1"/>
  <c r="AC95" i="69"/>
  <c r="AD95" i="69" s="1"/>
  <c r="AF95" i="69" s="1"/>
  <c r="AI95" i="69" s="1"/>
  <c r="AA190" i="69"/>
  <c r="AB190" i="69" s="1"/>
  <c r="AA256" i="69"/>
  <c r="AB256" i="69" s="1"/>
  <c r="AC422" i="69"/>
  <c r="AD422" i="69" s="1"/>
  <c r="AF422" i="69" s="1"/>
  <c r="AC409" i="69"/>
  <c r="AD409" i="69" s="1"/>
  <c r="AF409" i="69" s="1"/>
  <c r="AC314" i="69"/>
  <c r="AD314" i="69" s="1"/>
  <c r="AF314" i="69" s="1"/>
  <c r="AA338" i="69"/>
  <c r="AB338" i="69" s="1"/>
  <c r="AA520" i="69"/>
  <c r="AB520" i="69" s="1"/>
  <c r="AA15" i="69"/>
  <c r="AB15" i="69" s="1"/>
  <c r="AC244" i="69"/>
  <c r="AD244" i="69" s="1"/>
  <c r="AF244" i="69" s="1"/>
  <c r="AI244" i="69" s="1"/>
  <c r="AC327" i="69"/>
  <c r="AD327" i="69" s="1"/>
  <c r="AF327" i="69" s="1"/>
  <c r="AC418" i="69"/>
  <c r="AD418" i="69" s="1"/>
  <c r="AF418" i="69" s="1"/>
  <c r="AA462" i="69"/>
  <c r="AB462" i="69" s="1"/>
  <c r="AC455" i="69"/>
  <c r="AD455" i="69" s="1"/>
  <c r="AF455" i="69" s="1"/>
  <c r="AI455" i="69" s="1"/>
  <c r="AA541" i="69"/>
  <c r="AB541" i="69" s="1"/>
  <c r="AC532" i="69"/>
  <c r="AD532" i="69" s="1"/>
  <c r="AF532" i="69" s="1"/>
  <c r="AI532" i="69" s="1"/>
  <c r="AC611" i="69"/>
  <c r="AD611" i="69" s="1"/>
  <c r="AF611" i="69" s="1"/>
  <c r="AI611" i="69" s="1"/>
  <c r="AA18" i="69"/>
  <c r="AB18" i="69" s="1"/>
  <c r="AC55" i="69"/>
  <c r="AD55" i="69" s="1"/>
  <c r="AF55" i="69" s="1"/>
  <c r="AI55" i="69" s="1"/>
  <c r="AC163" i="69"/>
  <c r="AD163" i="69" s="1"/>
  <c r="AF163" i="69" s="1"/>
  <c r="AI163" i="69" s="1"/>
  <c r="AC106" i="69"/>
  <c r="AD106" i="69" s="1"/>
  <c r="AF106" i="69" s="1"/>
  <c r="AI106" i="69" s="1"/>
  <c r="AC130" i="69"/>
  <c r="AD130" i="69" s="1"/>
  <c r="AF130" i="69" s="1"/>
  <c r="AI130" i="69" s="1"/>
  <c r="AA559" i="69"/>
  <c r="AB559" i="69" s="1"/>
  <c r="AC605" i="69"/>
  <c r="AD605" i="69" s="1"/>
  <c r="AF605" i="69" s="1"/>
  <c r="AI605" i="69" s="1"/>
  <c r="AC171" i="69"/>
  <c r="AD171" i="69" s="1"/>
  <c r="AF171" i="69" s="1"/>
  <c r="AI171" i="69" s="1"/>
  <c r="AC227" i="69"/>
  <c r="AD227" i="69" s="1"/>
  <c r="AF227" i="69" s="1"/>
  <c r="AI227" i="69" s="1"/>
  <c r="AA159" i="69"/>
  <c r="AB159" i="69" s="1"/>
  <c r="AC385" i="69"/>
  <c r="AD385" i="69" s="1"/>
  <c r="AF385" i="69" s="1"/>
  <c r="AC475" i="69"/>
  <c r="AD475" i="69" s="1"/>
  <c r="AF475" i="69" s="1"/>
  <c r="AI475" i="69" s="1"/>
  <c r="AC486" i="69"/>
  <c r="AD486" i="69" s="1"/>
  <c r="AF486" i="69" s="1"/>
  <c r="AI486" i="69" s="1"/>
  <c r="AC571" i="69"/>
  <c r="AD571" i="69" s="1"/>
  <c r="AF571" i="69" s="1"/>
  <c r="AI571" i="69" s="1"/>
  <c r="AC593" i="69"/>
  <c r="AD593" i="69" s="1"/>
  <c r="AF593" i="69" s="1"/>
  <c r="AI593" i="69" s="1"/>
  <c r="AC98" i="69"/>
  <c r="AD98" i="69" s="1"/>
  <c r="AF98" i="69" s="1"/>
  <c r="AI98" i="69" s="1"/>
  <c r="AC12" i="69"/>
  <c r="AD12" i="69" s="1"/>
  <c r="AF12" i="69" s="1"/>
  <c r="AI12" i="69" s="1"/>
  <c r="AC354" i="69"/>
  <c r="AD354" i="69" s="1"/>
  <c r="AF354" i="69" s="1"/>
  <c r="AI354" i="69" s="1"/>
  <c r="AA142" i="69"/>
  <c r="AB142" i="69" s="1"/>
  <c r="AC222" i="69"/>
  <c r="AD222" i="69" s="1"/>
  <c r="AF222" i="69" s="1"/>
  <c r="AI222" i="69" s="1"/>
  <c r="AA208" i="69"/>
  <c r="AB208" i="69" s="1"/>
  <c r="AC252" i="69"/>
  <c r="AD252" i="69" s="1"/>
  <c r="AF252" i="69" s="1"/>
  <c r="AI252" i="69" s="1"/>
  <c r="AC296" i="69"/>
  <c r="AD296" i="69" s="1"/>
  <c r="AF296" i="69" s="1"/>
  <c r="AI296" i="69" s="1"/>
  <c r="AA79" i="69"/>
  <c r="AB79" i="69" s="1"/>
  <c r="AA166" i="69"/>
  <c r="AB166" i="69" s="1"/>
  <c r="AC232" i="69"/>
  <c r="AD232" i="69" s="1"/>
  <c r="AF232" i="69" s="1"/>
  <c r="AI232" i="69" s="1"/>
  <c r="AC390" i="69"/>
  <c r="AD390" i="69" s="1"/>
  <c r="AF390" i="69" s="1"/>
  <c r="AA535" i="69"/>
  <c r="AB535" i="69" s="1"/>
  <c r="AC572" i="69"/>
  <c r="AD572" i="69" s="1"/>
  <c r="AF572" i="69" s="1"/>
  <c r="AI572" i="69" s="1"/>
  <c r="AC645" i="69"/>
  <c r="AD645" i="69" s="1"/>
  <c r="AF645" i="69" s="1"/>
  <c r="AI645" i="69" s="1"/>
  <c r="AC124" i="69"/>
  <c r="AD124" i="69" s="1"/>
  <c r="AF124" i="69" s="1"/>
  <c r="AI124" i="69" s="1"/>
  <c r="AA31" i="69"/>
  <c r="AB31" i="69" s="1"/>
  <c r="AA212" i="69"/>
  <c r="AB212" i="69" s="1"/>
  <c r="AA329" i="69"/>
  <c r="AB329" i="69" s="1"/>
  <c r="AA523" i="69"/>
  <c r="AB523" i="69" s="1"/>
  <c r="AC609" i="69"/>
  <c r="AD609" i="69" s="1"/>
  <c r="AF609" i="69" s="1"/>
  <c r="AI609" i="69" s="1"/>
  <c r="AA613" i="69"/>
  <c r="AB613" i="69" s="1"/>
  <c r="AC210" i="69"/>
  <c r="AD210" i="69" s="1"/>
  <c r="AF210" i="69" s="1"/>
  <c r="AI210" i="69" s="1"/>
  <c r="AC181" i="69"/>
  <c r="AD181" i="69" s="1"/>
  <c r="AF181" i="69" s="1"/>
  <c r="AI181" i="69" s="1"/>
  <c r="AA176" i="69"/>
  <c r="AB176" i="69" s="1"/>
  <c r="AC279" i="69"/>
  <c r="AD279" i="69" s="1"/>
  <c r="AF279" i="69" s="1"/>
  <c r="AA352" i="69"/>
  <c r="AB352" i="69" s="1"/>
  <c r="AA357" i="69"/>
  <c r="AB357" i="69" s="1"/>
  <c r="AC452" i="69"/>
  <c r="AD452" i="69" s="1"/>
  <c r="AF452" i="69" s="1"/>
  <c r="AI452" i="69" s="1"/>
  <c r="AA558" i="69"/>
  <c r="AB558" i="69" s="1"/>
  <c r="AC649" i="69"/>
  <c r="AD649" i="69" s="1"/>
  <c r="AF649" i="69" s="1"/>
  <c r="AI649" i="69" s="1"/>
  <c r="AA273" i="69"/>
  <c r="AB273" i="69" s="1"/>
  <c r="AC313" i="69"/>
  <c r="AD313" i="69" s="1"/>
  <c r="AF313" i="69" s="1"/>
  <c r="AI313" i="69" s="1"/>
  <c r="AA320" i="69"/>
  <c r="AB320" i="69" s="1"/>
  <c r="AA636" i="69"/>
  <c r="AB636" i="69" s="1"/>
  <c r="AA639" i="69"/>
  <c r="AB639" i="69" s="1"/>
  <c r="AA72" i="69"/>
  <c r="AB72" i="69" s="1"/>
  <c r="AC206" i="69"/>
  <c r="AD206" i="69" s="1"/>
  <c r="AF206" i="69" s="1"/>
  <c r="AI206" i="69" s="1"/>
  <c r="AA185" i="69"/>
  <c r="AB185" i="69" s="1"/>
  <c r="AC276" i="69"/>
  <c r="AD276" i="69" s="1"/>
  <c r="AF276" i="69" s="1"/>
  <c r="AA530" i="69"/>
  <c r="AB530" i="69" s="1"/>
  <c r="AC573" i="69"/>
  <c r="AD573" i="69" s="1"/>
  <c r="AF573" i="69" s="1"/>
  <c r="AI573" i="69" s="1"/>
  <c r="AC647" i="69"/>
  <c r="AD647" i="69" s="1"/>
  <c r="AF647" i="69" s="1"/>
  <c r="AI647" i="69" s="1"/>
  <c r="AA218" i="69"/>
  <c r="AB218" i="69" s="1"/>
  <c r="AC315" i="69"/>
  <c r="AD315" i="69" s="1"/>
  <c r="AF315" i="69" s="1"/>
  <c r="AC318" i="69"/>
  <c r="AD318" i="69" s="1"/>
  <c r="AF318" i="69" s="1"/>
  <c r="AC525" i="69"/>
  <c r="AD525" i="69" s="1"/>
  <c r="AF525" i="69" s="1"/>
  <c r="AI525" i="69" s="1"/>
  <c r="AC109" i="69"/>
  <c r="AD109" i="69" s="1"/>
  <c r="AF109" i="69" s="1"/>
  <c r="AI109" i="69" s="1"/>
  <c r="AC108" i="69"/>
  <c r="AD108" i="69" s="1"/>
  <c r="AF108" i="69" s="1"/>
  <c r="AI108" i="69" s="1"/>
  <c r="AC157" i="69"/>
  <c r="AD157" i="69" s="1"/>
  <c r="AF157" i="69" s="1"/>
  <c r="AI157" i="69" s="1"/>
  <c r="AC358" i="69"/>
  <c r="AD358" i="69" s="1"/>
  <c r="AF358" i="69" s="1"/>
  <c r="AI358" i="69" s="1"/>
  <c r="AC602" i="69"/>
  <c r="AD602" i="69" s="1"/>
  <c r="AF602" i="69" s="1"/>
  <c r="AI602" i="69" s="1"/>
  <c r="AA606" i="69"/>
  <c r="AB606" i="69" s="1"/>
  <c r="AC36" i="69"/>
  <c r="AD36" i="69" s="1"/>
  <c r="AF36" i="69" s="1"/>
  <c r="AI36" i="69" s="1"/>
  <c r="AC216" i="69"/>
  <c r="AD216" i="69" s="1"/>
  <c r="AF216" i="69" s="1"/>
  <c r="AI216" i="69" s="1"/>
  <c r="AA177" i="69"/>
  <c r="AB177" i="69" s="1"/>
  <c r="AA129" i="69"/>
  <c r="AB129" i="69" s="1"/>
  <c r="AA295" i="69"/>
  <c r="AB295" i="69" s="1"/>
  <c r="AC426" i="69"/>
  <c r="AD426" i="69" s="1"/>
  <c r="AF426" i="69" s="1"/>
  <c r="AC332" i="69"/>
  <c r="AD332" i="69" s="1"/>
  <c r="AF332" i="69" s="1"/>
  <c r="AC275" i="69"/>
  <c r="AD275" i="69" s="1"/>
  <c r="AF275" i="69" s="1"/>
  <c r="AA370" i="69"/>
  <c r="AB370" i="69" s="1"/>
  <c r="AA382" i="69"/>
  <c r="AB382" i="69" s="1"/>
  <c r="AA477" i="69"/>
  <c r="AB477" i="69" s="1"/>
  <c r="AC603" i="69"/>
  <c r="AD603" i="69" s="1"/>
  <c r="AF603" i="69" s="1"/>
  <c r="AI603" i="69" s="1"/>
  <c r="AA633" i="69"/>
  <c r="AB633" i="69" s="1"/>
  <c r="AC221" i="69"/>
  <c r="AD221" i="69" s="1"/>
  <c r="AF221" i="69" s="1"/>
  <c r="AI221" i="69" s="1"/>
  <c r="AC339" i="69"/>
  <c r="AD339" i="69" s="1"/>
  <c r="AF339" i="69" s="1"/>
  <c r="AI339" i="69" s="1"/>
  <c r="AA492" i="69"/>
  <c r="AB492" i="69" s="1"/>
  <c r="AC587" i="69"/>
  <c r="AD587" i="69" s="1"/>
  <c r="AF587" i="69" s="1"/>
  <c r="AI587" i="69" s="1"/>
  <c r="AC625" i="69"/>
  <c r="AD625" i="69" s="1"/>
  <c r="AF625" i="69" s="1"/>
  <c r="AI625" i="69" s="1"/>
  <c r="AA33" i="69"/>
  <c r="AB33" i="69" s="1"/>
  <c r="AA298" i="69"/>
  <c r="AB298" i="69" s="1"/>
  <c r="AC292" i="69"/>
  <c r="AD292" i="69" s="1"/>
  <c r="AF292" i="69" s="1"/>
  <c r="AC323" i="69"/>
  <c r="AD323" i="69" s="1"/>
  <c r="AF323" i="69" s="1"/>
  <c r="AC526" i="69"/>
  <c r="AD526" i="69" s="1"/>
  <c r="AF526" i="69" s="1"/>
  <c r="AI526" i="69" s="1"/>
  <c r="AA575" i="69"/>
  <c r="AB575" i="69" s="1"/>
  <c r="AA38" i="69"/>
  <c r="AB38" i="69" s="1"/>
  <c r="AC41" i="69"/>
  <c r="AD41" i="69" s="1"/>
  <c r="AF41" i="69" s="1"/>
  <c r="AI41" i="69" s="1"/>
  <c r="AA144" i="69"/>
  <c r="AB144" i="69" s="1"/>
  <c r="AA366" i="69"/>
  <c r="AB366" i="69" s="1"/>
  <c r="AC241" i="69"/>
  <c r="AD241" i="69" s="1"/>
  <c r="AF241" i="69" s="1"/>
  <c r="AI241" i="69" s="1"/>
  <c r="AC347" i="69"/>
  <c r="AD347" i="69" s="1"/>
  <c r="AF347" i="69" s="1"/>
  <c r="AA383" i="69"/>
  <c r="AB383" i="69" s="1"/>
  <c r="AC351" i="69"/>
  <c r="AD351" i="69" s="1"/>
  <c r="AF351" i="69" s="1"/>
  <c r="AA458" i="69"/>
  <c r="AB458" i="69" s="1"/>
  <c r="AC412" i="69"/>
  <c r="AD412" i="69" s="1"/>
  <c r="AF412" i="69" s="1"/>
  <c r="AI412" i="69" s="1"/>
  <c r="AC538" i="69"/>
  <c r="AD538" i="69" s="1"/>
  <c r="AF538" i="69" s="1"/>
  <c r="AI538" i="69" s="1"/>
  <c r="AA591" i="69"/>
  <c r="AB591" i="69" s="1"/>
  <c r="AA24" i="69"/>
  <c r="AB24" i="69" s="1"/>
  <c r="AC50" i="69"/>
  <c r="AD50" i="69" s="1"/>
  <c r="AF50" i="69" s="1"/>
  <c r="AI50" i="69" s="1"/>
  <c r="AI7" i="69" l="1"/>
  <c r="AC330" i="69"/>
  <c r="AD330" i="69" s="1"/>
  <c r="AF330" i="69" s="1"/>
  <c r="AC458" i="69"/>
  <c r="AD458" i="69" s="1"/>
  <c r="AF458" i="69" s="1"/>
  <c r="AI458" i="69" s="1"/>
  <c r="AC38" i="69"/>
  <c r="AD38" i="69" s="1"/>
  <c r="AF38" i="69" s="1"/>
  <c r="AI38" i="69" s="1"/>
  <c r="AC370" i="69"/>
  <c r="AD370" i="69" s="1"/>
  <c r="AF370" i="69" s="1"/>
  <c r="AC72" i="69"/>
  <c r="AD72" i="69" s="1"/>
  <c r="AF72" i="69" s="1"/>
  <c r="AI72" i="69" s="1"/>
  <c r="AC535" i="69"/>
  <c r="AD535" i="69" s="1"/>
  <c r="AF535" i="69" s="1"/>
  <c r="AI535" i="69" s="1"/>
  <c r="AC469" i="69"/>
  <c r="AD469" i="69" s="1"/>
  <c r="AF469" i="69" s="1"/>
  <c r="AI469" i="69" s="1"/>
  <c r="AC612" i="69"/>
  <c r="AD612" i="69" s="1"/>
  <c r="AF612" i="69" s="1"/>
  <c r="AI612" i="69" s="1"/>
  <c r="AC153" i="69"/>
  <c r="AD153" i="69" s="1"/>
  <c r="AF153" i="69" s="1"/>
  <c r="AI153" i="69" s="1"/>
  <c r="AC340" i="69"/>
  <c r="AD340" i="69" s="1"/>
  <c r="AF340" i="69" s="1"/>
  <c r="AC585" i="69"/>
  <c r="AD585" i="69" s="1"/>
  <c r="AF585" i="69" s="1"/>
  <c r="AI585" i="69" s="1"/>
  <c r="AC99" i="69"/>
  <c r="AD99" i="69" s="1"/>
  <c r="AF99" i="69" s="1"/>
  <c r="AI99" i="69" s="1"/>
  <c r="AC82" i="69"/>
  <c r="AD82" i="69" s="1"/>
  <c r="AF82" i="69" s="1"/>
  <c r="AI82" i="69" s="1"/>
  <c r="AC467" i="69"/>
  <c r="AD467" i="69" s="1"/>
  <c r="AF467" i="69" s="1"/>
  <c r="AI467" i="69" s="1"/>
  <c r="AC551" i="69"/>
  <c r="AD551" i="69" s="1"/>
  <c r="AF551" i="69" s="1"/>
  <c r="AI551" i="69" s="1"/>
  <c r="AC419" i="69"/>
  <c r="AD419" i="69" s="1"/>
  <c r="AF419" i="69" s="1"/>
  <c r="AI419" i="69" s="1"/>
  <c r="AC144" i="69"/>
  <c r="AD144" i="69" s="1"/>
  <c r="AF144" i="69" s="1"/>
  <c r="AI144" i="69" s="1"/>
  <c r="AC177" i="69"/>
  <c r="AD177" i="69" s="1"/>
  <c r="AF177" i="69" s="1"/>
  <c r="AI177" i="69" s="1"/>
  <c r="AC64" i="69"/>
  <c r="AD64" i="69" s="1"/>
  <c r="AF64" i="69" s="1"/>
  <c r="AI64" i="69" s="1"/>
  <c r="AC560" i="69"/>
  <c r="AD560" i="69" s="1"/>
  <c r="AF560" i="69" s="1"/>
  <c r="AI560" i="69" s="1"/>
  <c r="AC145" i="69"/>
  <c r="AD145" i="69" s="1"/>
  <c r="AF145" i="69" s="1"/>
  <c r="AI145" i="69" s="1"/>
  <c r="AC415" i="69"/>
  <c r="AD415" i="69" s="1"/>
  <c r="AF415" i="69" s="1"/>
  <c r="AC584" i="69"/>
  <c r="AD584" i="69" s="1"/>
  <c r="AF584" i="69" s="1"/>
  <c r="AI584" i="69" s="1"/>
  <c r="AC617" i="69"/>
  <c r="AD617" i="69" s="1"/>
  <c r="AF617" i="69" s="1"/>
  <c r="AI617" i="69" s="1"/>
  <c r="AC640" i="69"/>
  <c r="AD640" i="69" s="1"/>
  <c r="AF640" i="69" s="1"/>
  <c r="AI640" i="69" s="1"/>
  <c r="AC378" i="69"/>
  <c r="AD378" i="69" s="1"/>
  <c r="AF378" i="69" s="1"/>
  <c r="AI378" i="69" s="1"/>
  <c r="AC223" i="69"/>
  <c r="AD223" i="69" s="1"/>
  <c r="AF223" i="69" s="1"/>
  <c r="AI223" i="69" s="1"/>
  <c r="AC259" i="69"/>
  <c r="AD259" i="69" s="1"/>
  <c r="AF259" i="69" s="1"/>
  <c r="AI259" i="69" s="1"/>
  <c r="AC405" i="69"/>
  <c r="AD405" i="69" s="1"/>
  <c r="AF405" i="69" s="1"/>
  <c r="AC20" i="69"/>
  <c r="AD20" i="69" s="1"/>
  <c r="AF20" i="69" s="1"/>
  <c r="AI20" i="69" s="1"/>
  <c r="AC317" i="69"/>
  <c r="AD317" i="69" s="1"/>
  <c r="AF317" i="69" s="1"/>
  <c r="AC46" i="69"/>
  <c r="AD46" i="69" s="1"/>
  <c r="AF46" i="69" s="1"/>
  <c r="AI46" i="69" s="1"/>
  <c r="AC263" i="69"/>
  <c r="AD263" i="69" s="1"/>
  <c r="AF263" i="69" s="1"/>
  <c r="AI263" i="69" s="1"/>
  <c r="AC229" i="69"/>
  <c r="AD229" i="69" s="1"/>
  <c r="AF229" i="69" s="1"/>
  <c r="AC160" i="69"/>
  <c r="AD160" i="69" s="1"/>
  <c r="AF160" i="69" s="1"/>
  <c r="AI160" i="69" s="1"/>
  <c r="AC641" i="69"/>
  <c r="AD641" i="69" s="1"/>
  <c r="AF641" i="69" s="1"/>
  <c r="AI641" i="69" s="1"/>
  <c r="AC282" i="69"/>
  <c r="AD282" i="69" s="1"/>
  <c r="AF282" i="69" s="1"/>
  <c r="AC51" i="69"/>
  <c r="AD51" i="69" s="1"/>
  <c r="AF51" i="69" s="1"/>
  <c r="AI51" i="69" s="1"/>
  <c r="AC272" i="69"/>
  <c r="AD272" i="69" s="1"/>
  <c r="AF272" i="69" s="1"/>
  <c r="AI272" i="69" s="1"/>
  <c r="AC105" i="69"/>
  <c r="AD105" i="69" s="1"/>
  <c r="AF105" i="69" s="1"/>
  <c r="AI105" i="69" s="1"/>
  <c r="AC265" i="69"/>
  <c r="AD265" i="69" s="1"/>
  <c r="AF265" i="69" s="1"/>
  <c r="AI265" i="69" s="1"/>
  <c r="AC342" i="69"/>
  <c r="AD342" i="69" s="1"/>
  <c r="AF342" i="69" s="1"/>
  <c r="AC193" i="69"/>
  <c r="AD193" i="69" s="1"/>
  <c r="AF193" i="69" s="1"/>
  <c r="AI193" i="69" s="1"/>
  <c r="AC143" i="69"/>
  <c r="AD143" i="69" s="1"/>
  <c r="AF143" i="69" s="1"/>
  <c r="AI143" i="69" s="1"/>
  <c r="AC71" i="69"/>
  <c r="AD71" i="69" s="1"/>
  <c r="AF71" i="69" s="1"/>
  <c r="AI71" i="69" s="1"/>
  <c r="AC183" i="69"/>
  <c r="AD183" i="69" s="1"/>
  <c r="AF183" i="69" s="1"/>
  <c r="AI183" i="69" s="1"/>
  <c r="AC137" i="69"/>
  <c r="AD137" i="69" s="1"/>
  <c r="AF137" i="69" s="1"/>
  <c r="AI137" i="69" s="1"/>
  <c r="AC321" i="69"/>
  <c r="AD321" i="69" s="1"/>
  <c r="AF321" i="69" s="1"/>
  <c r="AC199" i="69"/>
  <c r="AD199" i="69" s="1"/>
  <c r="AF199" i="69" s="1"/>
  <c r="AI199" i="69" s="1"/>
  <c r="AC25" i="69"/>
  <c r="AD25" i="69" s="1"/>
  <c r="AF25" i="69" s="1"/>
  <c r="AI25" i="69" s="1"/>
  <c r="AC552" i="69"/>
  <c r="AD552" i="69" s="1"/>
  <c r="AF552" i="69" s="1"/>
  <c r="AI552" i="69" s="1"/>
  <c r="AC34" i="69"/>
  <c r="AD34" i="69" s="1"/>
  <c r="AF34" i="69" s="1"/>
  <c r="AI34" i="69" s="1"/>
  <c r="AC581" i="69"/>
  <c r="AD581" i="69" s="1"/>
  <c r="AF581" i="69" s="1"/>
  <c r="AI581" i="69" s="1"/>
  <c r="AC96" i="69"/>
  <c r="AD96" i="69" s="1"/>
  <c r="AF96" i="69" s="1"/>
  <c r="AI96" i="69" s="1"/>
  <c r="AC484" i="69"/>
  <c r="AD484" i="69" s="1"/>
  <c r="AF484" i="69" s="1"/>
  <c r="AI484" i="69" s="1"/>
  <c r="AC495" i="69"/>
  <c r="AD495" i="69" s="1"/>
  <c r="AF495" i="69" s="1"/>
  <c r="AI495" i="69" s="1"/>
  <c r="AC392" i="69"/>
  <c r="AD392" i="69" s="1"/>
  <c r="AF392" i="69" s="1"/>
  <c r="AC247" i="69"/>
  <c r="AD247" i="69" s="1"/>
  <c r="AF247" i="69" s="1"/>
  <c r="AI247" i="69" s="1"/>
  <c r="AC433" i="69"/>
  <c r="AD433" i="69" s="1"/>
  <c r="AF433" i="69" s="1"/>
  <c r="AC118" i="69"/>
  <c r="AD118" i="69" s="1"/>
  <c r="AF118" i="69" s="1"/>
  <c r="AI118" i="69" s="1"/>
  <c r="AC626" i="69"/>
  <c r="AD626" i="69" s="1"/>
  <c r="AF626" i="69" s="1"/>
  <c r="AI626" i="69" s="1"/>
  <c r="AC353" i="69"/>
  <c r="AD353" i="69" s="1"/>
  <c r="AF353" i="69" s="1"/>
  <c r="AC119" i="69"/>
  <c r="AD119" i="69" s="1"/>
  <c r="AF119" i="69" s="1"/>
  <c r="AI119" i="69" s="1"/>
  <c r="AC299" i="69"/>
  <c r="AD299" i="69" s="1"/>
  <c r="AF299" i="69" s="1"/>
  <c r="AC168" i="69"/>
  <c r="AD168" i="69" s="1"/>
  <c r="AF168" i="69" s="1"/>
  <c r="AI168" i="69" s="1"/>
  <c r="AC337" i="69"/>
  <c r="AD337" i="69" s="1"/>
  <c r="AF337" i="69" s="1"/>
  <c r="AC175" i="69"/>
  <c r="AD175" i="69" s="1"/>
  <c r="AF175" i="69" s="1"/>
  <c r="AI175" i="69" s="1"/>
  <c r="AC336" i="69"/>
  <c r="AD336" i="69" s="1"/>
  <c r="AF336" i="69" s="1"/>
  <c r="AC539" i="69"/>
  <c r="AD539" i="69" s="1"/>
  <c r="AF539" i="69" s="1"/>
  <c r="AC449" i="69"/>
  <c r="AD449" i="69" s="1"/>
  <c r="AF449" i="69" s="1"/>
  <c r="AI449" i="69" s="1"/>
  <c r="AC19" i="69"/>
  <c r="AD19" i="69" s="1"/>
  <c r="AF19" i="69" s="1"/>
  <c r="AI19" i="69" s="1"/>
  <c r="AC391" i="69"/>
  <c r="AD391" i="69" s="1"/>
  <c r="AF391" i="69" s="1"/>
  <c r="AI391" i="69" s="1"/>
  <c r="AC152" i="69"/>
  <c r="AD152" i="69" s="1"/>
  <c r="AF152" i="69" s="1"/>
  <c r="AI152" i="69" s="1"/>
  <c r="AC150" i="69"/>
  <c r="AD150" i="69" s="1"/>
  <c r="AF150" i="69" s="1"/>
  <c r="AI150" i="69" s="1"/>
  <c r="AC32" i="69"/>
  <c r="AD32" i="69" s="1"/>
  <c r="AF32" i="69" s="1"/>
  <c r="AI32" i="69" s="1"/>
  <c r="AC113" i="69"/>
  <c r="AD113" i="69" s="1"/>
  <c r="AF113" i="69" s="1"/>
  <c r="AI113" i="69" s="1"/>
  <c r="AC396" i="69"/>
  <c r="AD396" i="69" s="1"/>
  <c r="AF396" i="69" s="1"/>
  <c r="AC515" i="69"/>
  <c r="AD515" i="69" s="1"/>
  <c r="AF515" i="69" s="1"/>
  <c r="AI515" i="69" s="1"/>
  <c r="AC333" i="69"/>
  <c r="AD333" i="69" s="1"/>
  <c r="AF333" i="69" s="1"/>
  <c r="AI333" i="69" s="1"/>
  <c r="AC135" i="69"/>
  <c r="AD135" i="69" s="1"/>
  <c r="AF135" i="69" s="1"/>
  <c r="AI135" i="69" s="1"/>
  <c r="AC307" i="69"/>
  <c r="AD307" i="69" s="1"/>
  <c r="AF307" i="69" s="1"/>
  <c r="AI307" i="69" s="1"/>
  <c r="AC520" i="69"/>
  <c r="AD520" i="69" s="1"/>
  <c r="AF520" i="69" s="1"/>
  <c r="AI520" i="69" s="1"/>
  <c r="AC533" i="69"/>
  <c r="AD533" i="69" s="1"/>
  <c r="AF533" i="69" s="1"/>
  <c r="AI533" i="69" s="1"/>
  <c r="AC379" i="69"/>
  <c r="AD379" i="69" s="1"/>
  <c r="AF379" i="69" s="1"/>
  <c r="AC407" i="69"/>
  <c r="AD407" i="69" s="1"/>
  <c r="AF407" i="69" s="1"/>
  <c r="AC500" i="69"/>
  <c r="AD500" i="69" s="1"/>
  <c r="AF500" i="69" s="1"/>
  <c r="AI500" i="69" s="1"/>
  <c r="AC56" i="69"/>
  <c r="AD56" i="69" s="1"/>
  <c r="AF56" i="69" s="1"/>
  <c r="AI56" i="69" s="1"/>
  <c r="AC395" i="69"/>
  <c r="AD395" i="69" s="1"/>
  <c r="AF395" i="69" s="1"/>
  <c r="AC531" i="69"/>
  <c r="AD531" i="69" s="1"/>
  <c r="AF531" i="69" s="1"/>
  <c r="AI531" i="69" s="1"/>
  <c r="AC334" i="69"/>
  <c r="AD334" i="69" s="1"/>
  <c r="AF334" i="69" s="1"/>
  <c r="AC478" i="69"/>
  <c r="AD478" i="69" s="1"/>
  <c r="AF478" i="69" s="1"/>
  <c r="AI478" i="69" s="1"/>
  <c r="AC63" i="69"/>
  <c r="AD63" i="69" s="1"/>
  <c r="AF63" i="69" s="1"/>
  <c r="AI63" i="69" s="1"/>
  <c r="AC70" i="69"/>
  <c r="AD70" i="69" s="1"/>
  <c r="AF70" i="69" s="1"/>
  <c r="AI70" i="69" s="1"/>
  <c r="AC73" i="69"/>
  <c r="AD73" i="69" s="1"/>
  <c r="AF73" i="69" s="1"/>
  <c r="AI73" i="69" s="1"/>
  <c r="AC126" i="69"/>
  <c r="AD126" i="69" s="1"/>
  <c r="AF126" i="69" s="1"/>
  <c r="AI126" i="69" s="1"/>
  <c r="AC262" i="69"/>
  <c r="AD262" i="69" s="1"/>
  <c r="AF262" i="69" s="1"/>
  <c r="AI262" i="69" s="1"/>
  <c r="AC514" i="69"/>
  <c r="AD514" i="69" s="1"/>
  <c r="AF514" i="69" s="1"/>
  <c r="AI514" i="69" s="1"/>
  <c r="AC75" i="69"/>
  <c r="AD75" i="69" s="1"/>
  <c r="AF75" i="69" s="1"/>
  <c r="AI75" i="69" s="1"/>
  <c r="AC534" i="69"/>
  <c r="AD534" i="69" s="1"/>
  <c r="AF534" i="69" s="1"/>
  <c r="AI534" i="69" s="1"/>
  <c r="AC23" i="69"/>
  <c r="AD23" i="69" s="1"/>
  <c r="AF23" i="69" s="1"/>
  <c r="AI23" i="69" s="1"/>
  <c r="AC420" i="69"/>
  <c r="AD420" i="69" s="1"/>
  <c r="AF420" i="69" s="1"/>
  <c r="AC493" i="69"/>
  <c r="AD493" i="69" s="1"/>
  <c r="AF493" i="69" s="1"/>
  <c r="AI493" i="69" s="1"/>
  <c r="AC111" i="69"/>
  <c r="AD111" i="69" s="1"/>
  <c r="AF111" i="69" s="1"/>
  <c r="AI111" i="69" s="1"/>
  <c r="AC151" i="69"/>
  <c r="AD151" i="69" s="1"/>
  <c r="AF151" i="69" s="1"/>
  <c r="AI151" i="69" s="1"/>
  <c r="AC213" i="69"/>
  <c r="AD213" i="69" s="1"/>
  <c r="AF213" i="69" s="1"/>
  <c r="AC228" i="69"/>
  <c r="AD228" i="69" s="1"/>
  <c r="AF228" i="69" s="1"/>
  <c r="AI228" i="69" s="1"/>
  <c r="AC35" i="69"/>
  <c r="AD35" i="69" s="1"/>
  <c r="AF35" i="69" s="1"/>
  <c r="AI35" i="69" s="1"/>
  <c r="AC355" i="69"/>
  <c r="AD355" i="69" s="1"/>
  <c r="AF355" i="69" s="1"/>
  <c r="AC33" i="69"/>
  <c r="AD33" i="69" s="1"/>
  <c r="AF33" i="69" s="1"/>
  <c r="AI33" i="69" s="1"/>
  <c r="AC477" i="69"/>
  <c r="AD477" i="69" s="1"/>
  <c r="AF477" i="69" s="1"/>
  <c r="AI477" i="69" s="1"/>
  <c r="AC185" i="69"/>
  <c r="AD185" i="69" s="1"/>
  <c r="AF185" i="69" s="1"/>
  <c r="AI185" i="69" s="1"/>
  <c r="AC559" i="69"/>
  <c r="AD559" i="69" s="1"/>
  <c r="AF559" i="69" s="1"/>
  <c r="AI559" i="69" s="1"/>
  <c r="AC338" i="69"/>
  <c r="AD338" i="69" s="1"/>
  <c r="AF338" i="69" s="1"/>
  <c r="AC600" i="69"/>
  <c r="AD600" i="69" s="1"/>
  <c r="AF600" i="69" s="1"/>
  <c r="AI600" i="69" s="1"/>
  <c r="AC476" i="69"/>
  <c r="AD476" i="69" s="1"/>
  <c r="AF476" i="69" s="1"/>
  <c r="AI476" i="69" s="1"/>
  <c r="AC369" i="69"/>
  <c r="AD369" i="69" s="1"/>
  <c r="AF369" i="69" s="1"/>
  <c r="AC394" i="69"/>
  <c r="AD394" i="69" s="1"/>
  <c r="AF394" i="69" s="1"/>
  <c r="AC80" i="69"/>
  <c r="AD80" i="69" s="1"/>
  <c r="AF80" i="69" s="1"/>
  <c r="AI80" i="69" s="1"/>
  <c r="AC501" i="69"/>
  <c r="AD501" i="69" s="1"/>
  <c r="AF501" i="69" s="1"/>
  <c r="AI501" i="69" s="1"/>
  <c r="AC134" i="69"/>
  <c r="AD134" i="69" s="1"/>
  <c r="AF134" i="69" s="1"/>
  <c r="AI134" i="69" s="1"/>
  <c r="AC110" i="69"/>
  <c r="AD110" i="69" s="1"/>
  <c r="AF110" i="69" s="1"/>
  <c r="AI110" i="69" s="1"/>
  <c r="AC598" i="69"/>
  <c r="AD598" i="69" s="1"/>
  <c r="AF598" i="69" s="1"/>
  <c r="AI598" i="69" s="1"/>
  <c r="AC121" i="69"/>
  <c r="AD121" i="69" s="1"/>
  <c r="AF121" i="69" s="1"/>
  <c r="AI121" i="69" s="1"/>
  <c r="AC642" i="69"/>
  <c r="AD642" i="69" s="1"/>
  <c r="AF642" i="69" s="1"/>
  <c r="AI642" i="69" s="1"/>
  <c r="AC427" i="69"/>
  <c r="AD427" i="69" s="1"/>
  <c r="AF427" i="69" s="1"/>
  <c r="AC24" i="69"/>
  <c r="AD24" i="69" s="1"/>
  <c r="AF24" i="69" s="1"/>
  <c r="AI24" i="69" s="1"/>
  <c r="AC633" i="69"/>
  <c r="AD633" i="69" s="1"/>
  <c r="AF633" i="69" s="1"/>
  <c r="AC295" i="69"/>
  <c r="AD295" i="69" s="1"/>
  <c r="AF295" i="69" s="1"/>
  <c r="AC530" i="69"/>
  <c r="AD530" i="69" s="1"/>
  <c r="AF530" i="69" s="1"/>
  <c r="AI530" i="69" s="1"/>
  <c r="AC176" i="69"/>
  <c r="AD176" i="69" s="1"/>
  <c r="AF176" i="69" s="1"/>
  <c r="AI176" i="69" s="1"/>
  <c r="AC31" i="69"/>
  <c r="AD31" i="69" s="1"/>
  <c r="AF31" i="69" s="1"/>
  <c r="AI31" i="69" s="1"/>
  <c r="AC79" i="69"/>
  <c r="AD79" i="69" s="1"/>
  <c r="AF79" i="69" s="1"/>
  <c r="AI79" i="69" s="1"/>
  <c r="AC190" i="69"/>
  <c r="AD190" i="69" s="1"/>
  <c r="AF190" i="69" s="1"/>
  <c r="AI190" i="69" s="1"/>
  <c r="AC570" i="69"/>
  <c r="AD570" i="69" s="1"/>
  <c r="AF570" i="69" s="1"/>
  <c r="AI570" i="69" s="1"/>
  <c r="AC590" i="69"/>
  <c r="AD590" i="69" s="1"/>
  <c r="AF590" i="69" s="1"/>
  <c r="AI590" i="69" s="1"/>
  <c r="AC269" i="69"/>
  <c r="AD269" i="69" s="1"/>
  <c r="AF269" i="69" s="1"/>
  <c r="AI269" i="69" s="1"/>
  <c r="AC393" i="69"/>
  <c r="AD393" i="69" s="1"/>
  <c r="AF393" i="69" s="1"/>
  <c r="AI393" i="69" s="1"/>
  <c r="AC104" i="69"/>
  <c r="AD104" i="69" s="1"/>
  <c r="AF104" i="69" s="1"/>
  <c r="AI104" i="69" s="1"/>
  <c r="AC556" i="69"/>
  <c r="AD556" i="69" s="1"/>
  <c r="AF556" i="69" s="1"/>
  <c r="AI556" i="69" s="1"/>
  <c r="AC543" i="69"/>
  <c r="AD543" i="69" s="1"/>
  <c r="AF543" i="69" s="1"/>
  <c r="AC182" i="69"/>
  <c r="AD182" i="69" s="1"/>
  <c r="AF182" i="69" s="1"/>
  <c r="AI182" i="69" s="1"/>
  <c r="AC607" i="69"/>
  <c r="AD607" i="69" s="1"/>
  <c r="AF607" i="69" s="1"/>
  <c r="AI607" i="69" s="1"/>
  <c r="AC81" i="69"/>
  <c r="AD81" i="69" s="1"/>
  <c r="AF81" i="69" s="1"/>
  <c r="AI81" i="69" s="1"/>
  <c r="AC127" i="69"/>
  <c r="AD127" i="69" s="1"/>
  <c r="AF127" i="69" s="1"/>
  <c r="AI127" i="69" s="1"/>
  <c r="AC465" i="69"/>
  <c r="AD465" i="69" s="1"/>
  <c r="AF465" i="69" s="1"/>
  <c r="AI465" i="69" s="1"/>
  <c r="AC264" i="69"/>
  <c r="AD264" i="69" s="1"/>
  <c r="AF264" i="69" s="1"/>
  <c r="AI264" i="69" s="1"/>
  <c r="AC308" i="69"/>
  <c r="AD308" i="69" s="1"/>
  <c r="AF308" i="69" s="1"/>
  <c r="AC383" i="69"/>
  <c r="AD383" i="69" s="1"/>
  <c r="AF383" i="69" s="1"/>
  <c r="AC636" i="69"/>
  <c r="AD636" i="69" s="1"/>
  <c r="AF636" i="69" s="1"/>
  <c r="AI636" i="69" s="1"/>
  <c r="AC352" i="69"/>
  <c r="AD352" i="69" s="1"/>
  <c r="AF352" i="69" s="1"/>
  <c r="AI352" i="69" s="1"/>
  <c r="AC329" i="69"/>
  <c r="AD329" i="69" s="1"/>
  <c r="AF329" i="69" s="1"/>
  <c r="AI329" i="69" s="1"/>
  <c r="AC159" i="69"/>
  <c r="AD159" i="69" s="1"/>
  <c r="AF159" i="69" s="1"/>
  <c r="AI159" i="69" s="1"/>
  <c r="AC15" i="69"/>
  <c r="AD15" i="69" s="1"/>
  <c r="AF15" i="69" s="1"/>
  <c r="AI15" i="69" s="1"/>
  <c r="AC470" i="69"/>
  <c r="AD470" i="69" s="1"/>
  <c r="AF470" i="69" s="1"/>
  <c r="AI470" i="69" s="1"/>
  <c r="AC368" i="69"/>
  <c r="AD368" i="69" s="1"/>
  <c r="AF368" i="69" s="1"/>
  <c r="AC446" i="69"/>
  <c r="AD446" i="69" s="1"/>
  <c r="AF446" i="69" s="1"/>
  <c r="AC599" i="69"/>
  <c r="AD599" i="69" s="1"/>
  <c r="AF599" i="69" s="1"/>
  <c r="AI599" i="69" s="1"/>
  <c r="AC89" i="69"/>
  <c r="AD89" i="69" s="1"/>
  <c r="AF89" i="69" s="1"/>
  <c r="AI89" i="69" s="1"/>
  <c r="AC509" i="69"/>
  <c r="AD509" i="69" s="1"/>
  <c r="AF509" i="69" s="1"/>
  <c r="AI509" i="69" s="1"/>
  <c r="AC294" i="69"/>
  <c r="AD294" i="69" s="1"/>
  <c r="AF294" i="69" s="1"/>
  <c r="AI294" i="69" s="1"/>
  <c r="AC632" i="69"/>
  <c r="AD632" i="69" s="1"/>
  <c r="AF632" i="69" s="1"/>
  <c r="AI632" i="69" s="1"/>
  <c r="AC286" i="69"/>
  <c r="AD286" i="69" s="1"/>
  <c r="AF286" i="69" s="1"/>
  <c r="AC204" i="69"/>
  <c r="AD204" i="69" s="1"/>
  <c r="AF204" i="69" s="1"/>
  <c r="AI204" i="69" s="1"/>
  <c r="AC284" i="69"/>
  <c r="AD284" i="69" s="1"/>
  <c r="AF284" i="69" s="1"/>
  <c r="AC248" i="69"/>
  <c r="AD248" i="69" s="1"/>
  <c r="AF248" i="69" s="1"/>
  <c r="AI248" i="69" s="1"/>
  <c r="AC57" i="69"/>
  <c r="AD57" i="69" s="1"/>
  <c r="AF57" i="69" s="1"/>
  <c r="AI57" i="69" s="1"/>
  <c r="AC582" i="69"/>
  <c r="AD582" i="69" s="1"/>
  <c r="AF582" i="69" s="1"/>
  <c r="AI582" i="69" s="1"/>
  <c r="AC205" i="69"/>
  <c r="AD205" i="69" s="1"/>
  <c r="AF205" i="69" s="1"/>
  <c r="AC311" i="69"/>
  <c r="AD311" i="69" s="1"/>
  <c r="AF311" i="69" s="1"/>
  <c r="AC167" i="69"/>
  <c r="AD167" i="69" s="1"/>
  <c r="AF167" i="69" s="1"/>
  <c r="AI167" i="69" s="1"/>
  <c r="AC169" i="69"/>
  <c r="AD169" i="69" s="1"/>
  <c r="AF169" i="69" s="1"/>
  <c r="AI169" i="69" s="1"/>
  <c r="AC158" i="69"/>
  <c r="AD158" i="69" s="1"/>
  <c r="AF158" i="69" s="1"/>
  <c r="AI158" i="69" s="1"/>
  <c r="AC201" i="69"/>
  <c r="AD201" i="69" s="1"/>
  <c r="AF201" i="69" s="1"/>
  <c r="AC356" i="69"/>
  <c r="AD356" i="69" s="1"/>
  <c r="AF356" i="69" s="1"/>
  <c r="AC120" i="69"/>
  <c r="AD120" i="69" s="1"/>
  <c r="AF120" i="69" s="1"/>
  <c r="AI120" i="69" s="1"/>
  <c r="AC312" i="69"/>
  <c r="AD312" i="69" s="1"/>
  <c r="AF312" i="69" s="1"/>
  <c r="AC406" i="69"/>
  <c r="AD406" i="69" s="1"/>
  <c r="AF406" i="69" s="1"/>
  <c r="AI406" i="69" s="1"/>
  <c r="AC564" i="69"/>
  <c r="AD564" i="69" s="1"/>
  <c r="AF564" i="69" s="1"/>
  <c r="AI564" i="69" s="1"/>
  <c r="AC174" i="69"/>
  <c r="AD174" i="69" s="1"/>
  <c r="AF174" i="69" s="1"/>
  <c r="AI174" i="69" s="1"/>
  <c r="AC65" i="69"/>
  <c r="AD65" i="69" s="1"/>
  <c r="AF65" i="69" s="1"/>
  <c r="AI65" i="69" s="1"/>
  <c r="AC281" i="69"/>
  <c r="AD281" i="69" s="1"/>
  <c r="AF281" i="69" s="1"/>
  <c r="AI281" i="69" s="1"/>
  <c r="AC184" i="69"/>
  <c r="AD184" i="69" s="1"/>
  <c r="AF184" i="69" s="1"/>
  <c r="AI184" i="69" s="1"/>
  <c r="AC271" i="69"/>
  <c r="AD271" i="69" s="1"/>
  <c r="AF271" i="69" s="1"/>
  <c r="AI271" i="69" s="1"/>
  <c r="AC494" i="69"/>
  <c r="AD494" i="69" s="1"/>
  <c r="AF494" i="69" s="1"/>
  <c r="AI494" i="69" s="1"/>
  <c r="AC365" i="69"/>
  <c r="AD365" i="69" s="1"/>
  <c r="AF365" i="69" s="1"/>
  <c r="AI365" i="69" s="1"/>
  <c r="AC622" i="69"/>
  <c r="AD622" i="69" s="1"/>
  <c r="AF622" i="69" s="1"/>
  <c r="AI622" i="69" s="1"/>
  <c r="AC128" i="69"/>
  <c r="AD128" i="69" s="1"/>
  <c r="AF128" i="69" s="1"/>
  <c r="AI128" i="69" s="1"/>
  <c r="AC242" i="69"/>
  <c r="AD242" i="69" s="1"/>
  <c r="AF242" i="69" s="1"/>
  <c r="AI242" i="69" s="1"/>
  <c r="AC47" i="69"/>
  <c r="AD47" i="69" s="1"/>
  <c r="AF47" i="69" s="1"/>
  <c r="AI47" i="69" s="1"/>
  <c r="AC479" i="69"/>
  <c r="AD479" i="69" s="1"/>
  <c r="AF479" i="69" s="1"/>
  <c r="AI479" i="69" s="1"/>
  <c r="AC90" i="69"/>
  <c r="AD90" i="69" s="1"/>
  <c r="AF90" i="69" s="1"/>
  <c r="AI90" i="69" s="1"/>
  <c r="AC366" i="69"/>
  <c r="AD366" i="69" s="1"/>
  <c r="AF366" i="69" s="1"/>
  <c r="AC492" i="69"/>
  <c r="AD492" i="69" s="1"/>
  <c r="AF492" i="69" s="1"/>
  <c r="AI492" i="69" s="1"/>
  <c r="AC129" i="69"/>
  <c r="AD129" i="69" s="1"/>
  <c r="AF129" i="69" s="1"/>
  <c r="AI129" i="69" s="1"/>
  <c r="AC218" i="69"/>
  <c r="AD218" i="69" s="1"/>
  <c r="AF218" i="69" s="1"/>
  <c r="AI218" i="69" s="1"/>
  <c r="AC273" i="69"/>
  <c r="AD273" i="69" s="1"/>
  <c r="AF273" i="69" s="1"/>
  <c r="AC613" i="69"/>
  <c r="AD613" i="69" s="1"/>
  <c r="AF613" i="69" s="1"/>
  <c r="AI613" i="69" s="1"/>
  <c r="AC166" i="69"/>
  <c r="AD166" i="69" s="1"/>
  <c r="AF166" i="69" s="1"/>
  <c r="AI166" i="69" s="1"/>
  <c r="AC208" i="69"/>
  <c r="AD208" i="69" s="1"/>
  <c r="AF208" i="69" s="1"/>
  <c r="AI208" i="69" s="1"/>
  <c r="AC18" i="69"/>
  <c r="AD18" i="69" s="1"/>
  <c r="AF18" i="69" s="1"/>
  <c r="AI18" i="69" s="1"/>
  <c r="AC464" i="69"/>
  <c r="AD464" i="69" s="1"/>
  <c r="AF464" i="69" s="1"/>
  <c r="AI464" i="69" s="1"/>
  <c r="AC189" i="69"/>
  <c r="AD189" i="69" s="1"/>
  <c r="AF189" i="69" s="1"/>
  <c r="AI189" i="69" s="1"/>
  <c r="AC432" i="69"/>
  <c r="AD432" i="69" s="1"/>
  <c r="AF432" i="69" s="1"/>
  <c r="AI432" i="69" s="1"/>
  <c r="AC136" i="69"/>
  <c r="AD136" i="69" s="1"/>
  <c r="AF136" i="69" s="1"/>
  <c r="AI136" i="69" s="1"/>
  <c r="AC343" i="69"/>
  <c r="AD343" i="69" s="1"/>
  <c r="AF343" i="69" s="1"/>
  <c r="AC485" i="69"/>
  <c r="AD485" i="69" s="1"/>
  <c r="AF485" i="69" s="1"/>
  <c r="AI485" i="69" s="1"/>
  <c r="AC112" i="69"/>
  <c r="AD112" i="69" s="1"/>
  <c r="AF112" i="69" s="1"/>
  <c r="AI112" i="69" s="1"/>
  <c r="AC78" i="69"/>
  <c r="AD78" i="69" s="1"/>
  <c r="AF78" i="69" s="1"/>
  <c r="AI78" i="69" s="1"/>
  <c r="AC423" i="69"/>
  <c r="AD423" i="69" s="1"/>
  <c r="AF423" i="69" s="1"/>
  <c r="AI423" i="69" s="1"/>
  <c r="AC325" i="69"/>
  <c r="AD325" i="69" s="1"/>
  <c r="AF325" i="69" s="1"/>
  <c r="AC461" i="69"/>
  <c r="AD461" i="69" s="1"/>
  <c r="AF461" i="69" s="1"/>
  <c r="AI461" i="69" s="1"/>
  <c r="AC601" i="69"/>
  <c r="AD601" i="69" s="1"/>
  <c r="AF601" i="69" s="1"/>
  <c r="AI601" i="69" s="1"/>
  <c r="AC550" i="69"/>
  <c r="AD550" i="69" s="1"/>
  <c r="AF550" i="69" s="1"/>
  <c r="AI550" i="69" s="1"/>
  <c r="AC522" i="69"/>
  <c r="AD522" i="69" s="1"/>
  <c r="AF522" i="69" s="1"/>
  <c r="AI522" i="69" s="1"/>
  <c r="AC324" i="69"/>
  <c r="AD324" i="69" s="1"/>
  <c r="AF324" i="69" s="1"/>
  <c r="AC17" i="69"/>
  <c r="AD17" i="69" s="1"/>
  <c r="AF17" i="69" s="1"/>
  <c r="AI17" i="69" s="1"/>
  <c r="AC536" i="69"/>
  <c r="AD536" i="69" s="1"/>
  <c r="AF536" i="69" s="1"/>
  <c r="AI536" i="69" s="1"/>
  <c r="AC541" i="69"/>
  <c r="AD541" i="69" s="1"/>
  <c r="AF541" i="69" s="1"/>
  <c r="AC462" i="69"/>
  <c r="AD462" i="69" s="1"/>
  <c r="AF462" i="69" s="1"/>
  <c r="AI462" i="69" s="1"/>
  <c r="AC298" i="69"/>
  <c r="AD298" i="69" s="1"/>
  <c r="AF298" i="69" s="1"/>
  <c r="AC382" i="69"/>
  <c r="AD382" i="69" s="1"/>
  <c r="AF382" i="69" s="1"/>
  <c r="AC606" i="69"/>
  <c r="AD606" i="69" s="1"/>
  <c r="AF606" i="69" s="1"/>
  <c r="AI606" i="69" s="1"/>
  <c r="AC639" i="69"/>
  <c r="AD639" i="69" s="1"/>
  <c r="AF639" i="69" s="1"/>
  <c r="AI639" i="69" s="1"/>
  <c r="AC558" i="69"/>
  <c r="AD558" i="69" s="1"/>
  <c r="AF558" i="69" s="1"/>
  <c r="AI558" i="69" s="1"/>
  <c r="AC212" i="69"/>
  <c r="AD212" i="69" s="1"/>
  <c r="AF212" i="69" s="1"/>
  <c r="AI212" i="69" s="1"/>
  <c r="AC142" i="69"/>
  <c r="AD142" i="69" s="1"/>
  <c r="AF142" i="69" s="1"/>
  <c r="AI142" i="69" s="1"/>
  <c r="AC473" i="69"/>
  <c r="AD473" i="69" s="1"/>
  <c r="AF473" i="69" s="1"/>
  <c r="AI473" i="69" s="1"/>
  <c r="AC48" i="69"/>
  <c r="AD48" i="69" s="1"/>
  <c r="AF48" i="69" s="1"/>
  <c r="AI48" i="69" s="1"/>
  <c r="AC88" i="69"/>
  <c r="AD88" i="69" s="1"/>
  <c r="AF88" i="69" s="1"/>
  <c r="AI88" i="69" s="1"/>
  <c r="AC217" i="69"/>
  <c r="AD217" i="69" s="1"/>
  <c r="AF217" i="69" s="1"/>
  <c r="AI217" i="69" s="1"/>
  <c r="AC43" i="69"/>
  <c r="AD43" i="69" s="1"/>
  <c r="AF43" i="69" s="1"/>
  <c r="AI43" i="69" s="1"/>
  <c r="AC195" i="69"/>
  <c r="AD195" i="69" s="1"/>
  <c r="AF195" i="69" s="1"/>
  <c r="AI195" i="69" s="1"/>
  <c r="AC542" i="69"/>
  <c r="AD542" i="69" s="1"/>
  <c r="AF542" i="69" s="1"/>
  <c r="AI542" i="69" s="1"/>
  <c r="AC209" i="69"/>
  <c r="AD209" i="69" s="1"/>
  <c r="AF209" i="69" s="1"/>
  <c r="AI209" i="69" s="1"/>
  <c r="AC547" i="69"/>
  <c r="AD547" i="69" s="1"/>
  <c r="AF547" i="69" s="1"/>
  <c r="AI547" i="69" s="1"/>
  <c r="AC335" i="69"/>
  <c r="AD335" i="69" s="1"/>
  <c r="AF335" i="69" s="1"/>
  <c r="AI335" i="69" s="1"/>
  <c r="AC445" i="69"/>
  <c r="AD445" i="69" s="1"/>
  <c r="AF445" i="69" s="1"/>
  <c r="AI445" i="69" s="1"/>
  <c r="AC97" i="69"/>
  <c r="AD97" i="69" s="1"/>
  <c r="AF97" i="69" s="1"/>
  <c r="AI97" i="69" s="1"/>
  <c r="AC529" i="69"/>
  <c r="AD529" i="69" s="1"/>
  <c r="AF529" i="69" s="1"/>
  <c r="AI529" i="69" s="1"/>
  <c r="AC512" i="69"/>
  <c r="AD512" i="69" s="1"/>
  <c r="AF512" i="69" s="1"/>
  <c r="AI512" i="69" s="1"/>
  <c r="AC513" i="69"/>
  <c r="AD513" i="69" s="1"/>
  <c r="AF513" i="69" s="1"/>
  <c r="AI513" i="69" s="1"/>
  <c r="AC544" i="69"/>
  <c r="AD544" i="69" s="1"/>
  <c r="AF544" i="69" s="1"/>
  <c r="AI544" i="69" s="1"/>
  <c r="AC528" i="69"/>
  <c r="AD528" i="69" s="1"/>
  <c r="AF528" i="69" s="1"/>
  <c r="AI528" i="69" s="1"/>
  <c r="AC344" i="69"/>
  <c r="AD344" i="69" s="1"/>
  <c r="AF344" i="69" s="1"/>
  <c r="AC549" i="69"/>
  <c r="AD549" i="69" s="1"/>
  <c r="AF549" i="69" s="1"/>
  <c r="AI549" i="69" s="1"/>
  <c r="AC521" i="69"/>
  <c r="AD521" i="69" s="1"/>
  <c r="AF521" i="69" s="1"/>
  <c r="AI521" i="69" s="1"/>
  <c r="AC629" i="69"/>
  <c r="AD629" i="69" s="1"/>
  <c r="AF629" i="69" s="1"/>
  <c r="AI629" i="69" s="1"/>
  <c r="AC591" i="69"/>
  <c r="AD591" i="69" s="1"/>
  <c r="AF591" i="69" s="1"/>
  <c r="AI591" i="69" s="1"/>
  <c r="AC575" i="69"/>
  <c r="AD575" i="69" s="1"/>
  <c r="AF575" i="69" s="1"/>
  <c r="AI575" i="69" s="1"/>
  <c r="AC320" i="69"/>
  <c r="AD320" i="69" s="1"/>
  <c r="AF320" i="69" s="1"/>
  <c r="AI320" i="69" s="1"/>
  <c r="AC357" i="69"/>
  <c r="AD357" i="69" s="1"/>
  <c r="AF357" i="69" s="1"/>
  <c r="AC523" i="69"/>
  <c r="AD523" i="69" s="1"/>
  <c r="AF523" i="69" s="1"/>
  <c r="AI523" i="69" s="1"/>
  <c r="AC256" i="69"/>
  <c r="AD256" i="69" s="1"/>
  <c r="AF256" i="69" s="1"/>
  <c r="AI256" i="69" s="1"/>
  <c r="AC508" i="69"/>
  <c r="AD508" i="69" s="1"/>
  <c r="AF508" i="69" s="1"/>
  <c r="AI508" i="69" s="1"/>
  <c r="AC200" i="69"/>
  <c r="AD200" i="69" s="1"/>
  <c r="AF200" i="69" s="1"/>
  <c r="AI200" i="69" s="1"/>
  <c r="AC316" i="69"/>
  <c r="AD316" i="69" s="1"/>
  <c r="AF316" i="69" s="1"/>
  <c r="AI316" i="69" s="1"/>
  <c r="AC214" i="69"/>
  <c r="AD214" i="69" s="1"/>
  <c r="AF214" i="69" s="1"/>
  <c r="AI214" i="69" s="1"/>
  <c r="AC285" i="69"/>
  <c r="AD285" i="69" s="1"/>
  <c r="AF285" i="69" s="1"/>
  <c r="AC627" i="69"/>
  <c r="AD627" i="69" s="1"/>
  <c r="AF627" i="69" s="1"/>
  <c r="AI627" i="69" s="1"/>
  <c r="AC424" i="69"/>
  <c r="AD424" i="69" s="1"/>
  <c r="AF424" i="69" s="1"/>
  <c r="AC103" i="69"/>
  <c r="AD103" i="69" s="1"/>
  <c r="AF103" i="69" s="1"/>
  <c r="AI103" i="69" s="1"/>
  <c r="AC161" i="69"/>
  <c r="AD161" i="69" s="1"/>
  <c r="AF161" i="69" s="1"/>
  <c r="AI161" i="69" s="1"/>
  <c r="AC404" i="69"/>
  <c r="AD404" i="69" s="1"/>
  <c r="AF404" i="69" s="1"/>
  <c r="AI404" i="69" s="1"/>
  <c r="G302" i="69" l="1"/>
  <c r="H302" i="69" s="1"/>
  <c r="I302" i="69" s="1"/>
  <c r="J302" i="69" s="1"/>
  <c r="G293" i="69"/>
  <c r="H293" i="69" s="1"/>
  <c r="I293" i="69" s="1"/>
  <c r="J293" i="69" s="1"/>
  <c r="G359" i="69"/>
  <c r="H359" i="69" s="1"/>
  <c r="I359" i="69" s="1"/>
  <c r="J359" i="69" s="1"/>
  <c r="G288" i="69"/>
  <c r="H288" i="69" s="1"/>
  <c r="I288" i="69" s="1"/>
  <c r="J288" i="69" s="1"/>
  <c r="G350" i="69"/>
  <c r="H350" i="69" s="1"/>
  <c r="I350" i="69" s="1"/>
  <c r="J350" i="69" s="1"/>
  <c r="G376" i="69"/>
  <c r="H376" i="69" s="1"/>
  <c r="I376" i="69" s="1"/>
  <c r="J376" i="69" s="1"/>
  <c r="G276" i="69"/>
  <c r="H276" i="69" s="1"/>
  <c r="I276" i="69" s="1"/>
  <c r="J276" i="69" s="1"/>
  <c r="G346" i="69"/>
  <c r="H346" i="69" s="1"/>
  <c r="I346" i="69" s="1"/>
  <c r="J346" i="69" s="1"/>
  <c r="G331" i="69"/>
  <c r="H331" i="69" s="1"/>
  <c r="I331" i="69" s="1"/>
  <c r="J331" i="69" s="1"/>
  <c r="G443" i="69"/>
  <c r="H443" i="69" s="1"/>
  <c r="I443" i="69" s="1"/>
  <c r="J443" i="69" s="1"/>
  <c r="G439" i="69"/>
  <c r="H439" i="69" s="1"/>
  <c r="I439" i="69" s="1"/>
  <c r="J439" i="69" s="1"/>
  <c r="G332" i="69"/>
  <c r="H332" i="69" s="1"/>
  <c r="I332" i="69" s="1"/>
  <c r="J332" i="69" s="1"/>
  <c r="G318" i="69"/>
  <c r="H318" i="69" s="1"/>
  <c r="I318" i="69" s="1"/>
  <c r="J318" i="69" s="1"/>
  <c r="G386" i="69"/>
  <c r="H386" i="69" s="1"/>
  <c r="I386" i="69" s="1"/>
  <c r="J386" i="69" s="1"/>
  <c r="G381" i="69"/>
  <c r="H381" i="69" s="1"/>
  <c r="I381" i="69" s="1"/>
  <c r="J381" i="69" s="1"/>
  <c r="G388" i="69"/>
  <c r="H388" i="69" s="1"/>
  <c r="I388" i="69" s="1"/>
  <c r="J388" i="69" s="1"/>
  <c r="G360" i="69"/>
  <c r="H360" i="69" s="1"/>
  <c r="I360" i="69" s="1"/>
  <c r="J360" i="69" s="1"/>
  <c r="G426" i="69"/>
  <c r="H426" i="69" s="1"/>
  <c r="I426" i="69" s="1"/>
  <c r="J426" i="69" s="1"/>
  <c r="G315" i="69"/>
  <c r="H315" i="69" s="1"/>
  <c r="I315" i="69" s="1"/>
  <c r="J315" i="69" s="1"/>
  <c r="G279" i="69"/>
  <c r="H279" i="69" s="1"/>
  <c r="I279" i="69" s="1"/>
  <c r="J279" i="69" s="1"/>
  <c r="G411" i="69"/>
  <c r="H411" i="69" s="1"/>
  <c r="I411" i="69" s="1"/>
  <c r="J411" i="69" s="1"/>
  <c r="G434" i="69"/>
  <c r="H434" i="69" s="1"/>
  <c r="I434" i="69" s="1"/>
  <c r="J434" i="69" s="1"/>
  <c r="G363" i="69"/>
  <c r="H363" i="69" s="1"/>
  <c r="I363" i="69" s="1"/>
  <c r="J363" i="69" s="1"/>
  <c r="G364" i="69"/>
  <c r="H364" i="69" s="1"/>
  <c r="I364" i="69" s="1"/>
  <c r="J364" i="69" s="1"/>
  <c r="G347" i="69"/>
  <c r="H347" i="69" s="1"/>
  <c r="I347" i="69" s="1"/>
  <c r="J347" i="69" s="1"/>
  <c r="G402" i="69"/>
  <c r="H402" i="69" s="1"/>
  <c r="I402" i="69" s="1"/>
  <c r="J402" i="69" s="1"/>
  <c r="G430" i="69"/>
  <c r="H430" i="69" s="1"/>
  <c r="I430" i="69" s="1"/>
  <c r="J430" i="69" s="1"/>
  <c r="G390" i="69"/>
  <c r="H390" i="69" s="1"/>
  <c r="I390" i="69" s="1"/>
  <c r="J390" i="69" s="1"/>
  <c r="G399" i="69"/>
  <c r="H399" i="69" s="1"/>
  <c r="I399" i="69" s="1"/>
  <c r="J399" i="69" s="1"/>
  <c r="G328" i="69"/>
  <c r="H328" i="69" s="1"/>
  <c r="I328" i="69" s="1"/>
  <c r="J328" i="69" s="1"/>
  <c r="G310" i="69"/>
  <c r="H310" i="69" s="1"/>
  <c r="I310" i="69" s="1"/>
  <c r="J310" i="69" s="1"/>
  <c r="G314" i="69"/>
  <c r="H314" i="69" s="1"/>
  <c r="I314" i="69" s="1"/>
  <c r="J314" i="69" s="1"/>
  <c r="G385" i="69"/>
  <c r="H385" i="69" s="1"/>
  <c r="I385" i="69" s="1"/>
  <c r="J385" i="69" s="1"/>
  <c r="G291" i="69"/>
  <c r="H291" i="69" s="1"/>
  <c r="I291" i="69" s="1"/>
  <c r="J291" i="69" s="1"/>
  <c r="G349" i="69"/>
  <c r="H349" i="69" s="1"/>
  <c r="I349" i="69" s="1"/>
  <c r="J349" i="69" s="1"/>
  <c r="G431" i="69"/>
  <c r="H431" i="69" s="1"/>
  <c r="I431" i="69" s="1"/>
  <c r="J431" i="69" s="1"/>
  <c r="G422" i="69"/>
  <c r="H422" i="69" s="1"/>
  <c r="I422" i="69" s="1"/>
  <c r="J422" i="69" s="1"/>
  <c r="G327" i="69"/>
  <c r="H327" i="69" s="1"/>
  <c r="I327" i="69" s="1"/>
  <c r="J327" i="69" s="1"/>
  <c r="K327" i="69" s="1"/>
  <c r="G373" i="69"/>
  <c r="H373" i="69" s="1"/>
  <c r="I373" i="69" s="1"/>
  <c r="J373" i="69" s="1"/>
  <c r="G304" i="69"/>
  <c r="H304" i="69" s="1"/>
  <c r="I304" i="69" s="1"/>
  <c r="J304" i="69" s="1"/>
  <c r="G418" i="69"/>
  <c r="H418" i="69" s="1"/>
  <c r="I418" i="69" s="1"/>
  <c r="J418" i="69" s="1"/>
  <c r="G306" i="69"/>
  <c r="H306" i="69" s="1"/>
  <c r="I306" i="69" s="1"/>
  <c r="J306" i="69" s="1"/>
  <c r="G297" i="69"/>
  <c r="H297" i="69" s="1"/>
  <c r="I297" i="69" s="1"/>
  <c r="J297" i="69" s="1"/>
  <c r="G370" i="69"/>
  <c r="H370" i="69" s="1"/>
  <c r="I370" i="69" s="1"/>
  <c r="J370" i="69" s="1"/>
  <c r="G284" i="69"/>
  <c r="H284" i="69" s="1"/>
  <c r="I284" i="69" s="1"/>
  <c r="J284" i="69" s="1"/>
  <c r="G343" i="69"/>
  <c r="H343" i="69" s="1"/>
  <c r="I343" i="69" s="1"/>
  <c r="J343" i="69" s="1"/>
  <c r="G321" i="69"/>
  <c r="H321" i="69" s="1"/>
  <c r="I321" i="69" s="1"/>
  <c r="J321" i="69" s="1"/>
  <c r="G447" i="69"/>
  <c r="H447" i="69" s="1"/>
  <c r="I447" i="69" s="1"/>
  <c r="J447" i="69" s="1"/>
  <c r="G408" i="69"/>
  <c r="H408" i="69" s="1"/>
  <c r="I408" i="69" s="1"/>
  <c r="J408" i="69" s="1"/>
  <c r="G375" i="69"/>
  <c r="H375" i="69" s="1"/>
  <c r="I375" i="69" s="1"/>
  <c r="J375" i="69" s="1"/>
  <c r="G299" i="69"/>
  <c r="H299" i="69" s="1"/>
  <c r="I299" i="69" s="1"/>
  <c r="J299" i="69" s="1"/>
  <c r="G441" i="69"/>
  <c r="H441" i="69" s="1"/>
  <c r="I441" i="69" s="1"/>
  <c r="J441" i="69" s="1"/>
  <c r="K441" i="69" s="1"/>
  <c r="G377" i="69"/>
  <c r="H377" i="69" s="1"/>
  <c r="I377" i="69" s="1"/>
  <c r="J377" i="69" s="1"/>
  <c r="G403" i="69"/>
  <c r="H403" i="69" s="1"/>
  <c r="I403" i="69" s="1"/>
  <c r="J403" i="69" s="1"/>
  <c r="G305" i="69"/>
  <c r="H305" i="69" s="1"/>
  <c r="I305" i="69" s="1"/>
  <c r="J305" i="69" s="1"/>
  <c r="G317" i="69"/>
  <c r="H317" i="69" s="1"/>
  <c r="I317" i="69" s="1"/>
  <c r="J317" i="69" s="1"/>
  <c r="G396" i="69"/>
  <c r="H396" i="69" s="1"/>
  <c r="I396" i="69" s="1"/>
  <c r="J396" i="69" s="1"/>
  <c r="G379" i="69"/>
  <c r="H379" i="69" s="1"/>
  <c r="I379" i="69" s="1"/>
  <c r="J379" i="69" s="1"/>
  <c r="G289" i="69"/>
  <c r="H289" i="69" s="1"/>
  <c r="I289" i="69" s="1"/>
  <c r="J289" i="69" s="1"/>
  <c r="G325" i="69"/>
  <c r="H325" i="69" s="1"/>
  <c r="I325" i="69" s="1"/>
  <c r="J325" i="69" s="1"/>
  <c r="G324" i="69"/>
  <c r="H324" i="69" s="1"/>
  <c r="I324" i="69" s="1"/>
  <c r="J324" i="69" s="1"/>
  <c r="G278" i="69"/>
  <c r="H278" i="69" s="1"/>
  <c r="I278" i="69" s="1"/>
  <c r="J278" i="69" s="1"/>
  <c r="G413" i="69"/>
  <c r="H413" i="69" s="1"/>
  <c r="I413" i="69" s="1"/>
  <c r="J413" i="69" s="1"/>
  <c r="G323" i="69"/>
  <c r="H323" i="69" s="1"/>
  <c r="I323" i="69" s="1"/>
  <c r="J323" i="69" s="1"/>
  <c r="G444" i="69"/>
  <c r="H444" i="69" s="1"/>
  <c r="I444" i="69" s="1"/>
  <c r="J444" i="69" s="1"/>
  <c r="G280" i="69"/>
  <c r="H280" i="69" s="1"/>
  <c r="I280" i="69" s="1"/>
  <c r="J280" i="69" s="1"/>
  <c r="G407" i="69"/>
  <c r="H407" i="69" s="1"/>
  <c r="I407" i="69" s="1"/>
  <c r="J407" i="69" s="1"/>
  <c r="G446" i="69"/>
  <c r="H446" i="69" s="1"/>
  <c r="I446" i="69" s="1"/>
  <c r="J446" i="69" s="1"/>
  <c r="G298" i="69"/>
  <c r="H298" i="69" s="1"/>
  <c r="I298" i="69" s="1"/>
  <c r="J298" i="69" s="1"/>
  <c r="G344" i="69"/>
  <c r="H344" i="69" s="1"/>
  <c r="I344" i="69" s="1"/>
  <c r="J344" i="69" s="1"/>
  <c r="K344" i="69" s="1"/>
  <c r="G301" i="69"/>
  <c r="H301" i="69" s="1"/>
  <c r="I301" i="69" s="1"/>
  <c r="J301" i="69" s="1"/>
  <c r="K301" i="69" s="1"/>
  <c r="G389" i="69"/>
  <c r="H389" i="69" s="1"/>
  <c r="I389" i="69" s="1"/>
  <c r="J389" i="69" s="1"/>
  <c r="G437" i="69"/>
  <c r="H437" i="69" s="1"/>
  <c r="I437" i="69" s="1"/>
  <c r="J437" i="69" s="1"/>
  <c r="G420" i="69"/>
  <c r="H420" i="69" s="1"/>
  <c r="I420" i="69" s="1"/>
  <c r="J420" i="69" s="1"/>
  <c r="G337" i="69"/>
  <c r="H337" i="69" s="1"/>
  <c r="I337" i="69" s="1"/>
  <c r="J337" i="69" s="1"/>
  <c r="G319" i="69"/>
  <c r="H319" i="69" s="1"/>
  <c r="I319" i="69" s="1"/>
  <c r="J319" i="69" s="1"/>
  <c r="G351" i="69"/>
  <c r="H351" i="69" s="1"/>
  <c r="I351" i="69" s="1"/>
  <c r="J351" i="69" s="1"/>
  <c r="G398" i="69"/>
  <c r="H398" i="69" s="1"/>
  <c r="I398" i="69" s="1"/>
  <c r="J398" i="69" s="1"/>
  <c r="G435" i="69"/>
  <c r="H435" i="69" s="1"/>
  <c r="I435" i="69" s="1"/>
  <c r="J435" i="69" s="1"/>
  <c r="G401" i="69"/>
  <c r="H401" i="69" s="1"/>
  <c r="I401" i="69" s="1"/>
  <c r="J401" i="69" s="1"/>
  <c r="G395" i="69"/>
  <c r="H395" i="69" s="1"/>
  <c r="I395" i="69" s="1"/>
  <c r="J395" i="69" s="1"/>
  <c r="G308" i="69"/>
  <c r="H308" i="69" s="1"/>
  <c r="I308" i="69" s="1"/>
  <c r="J308" i="69" s="1"/>
  <c r="G428" i="69"/>
  <c r="H428" i="69" s="1"/>
  <c r="I428" i="69" s="1"/>
  <c r="J428" i="69" s="1"/>
  <c r="G357" i="69"/>
  <c r="H357" i="69" s="1"/>
  <c r="I357" i="69" s="1"/>
  <c r="J357" i="69" s="1"/>
  <c r="G312" i="69"/>
  <c r="H312" i="69" s="1"/>
  <c r="I312" i="69" s="1"/>
  <c r="J312" i="69" s="1"/>
  <c r="G417" i="69"/>
  <c r="H417" i="69" s="1"/>
  <c r="I417" i="69" s="1"/>
  <c r="J417" i="69" s="1"/>
  <c r="G275" i="69"/>
  <c r="H275" i="69" s="1"/>
  <c r="I275" i="69" s="1"/>
  <c r="J275" i="69" s="1"/>
  <c r="G372" i="69"/>
  <c r="H372" i="69" s="1"/>
  <c r="I372" i="69" s="1"/>
  <c r="J372" i="69" s="1"/>
  <c r="G409" i="69"/>
  <c r="H409" i="69" s="1"/>
  <c r="I409" i="69" s="1"/>
  <c r="J409" i="69" s="1"/>
  <c r="G285" i="69"/>
  <c r="H285" i="69" s="1"/>
  <c r="I285" i="69" s="1"/>
  <c r="J285" i="69" s="1"/>
  <c r="G286" i="69"/>
  <c r="H286" i="69" s="1"/>
  <c r="I286" i="69" s="1"/>
  <c r="J286" i="69" s="1"/>
  <c r="G295" i="69"/>
  <c r="H295" i="69" s="1"/>
  <c r="I295" i="69" s="1"/>
  <c r="J295" i="69" s="1"/>
  <c r="G356" i="69"/>
  <c r="H356" i="69" s="1"/>
  <c r="I356" i="69" s="1"/>
  <c r="J356" i="69" s="1"/>
  <c r="G340" i="69"/>
  <c r="H340" i="69" s="1"/>
  <c r="I340" i="69" s="1"/>
  <c r="J340" i="69" s="1"/>
  <c r="G292" i="69"/>
  <c r="H292" i="69" s="1"/>
  <c r="I292" i="69" s="1"/>
  <c r="J292" i="69" s="1"/>
  <c r="G440" i="69"/>
  <c r="H440" i="69" s="1"/>
  <c r="I440" i="69" s="1"/>
  <c r="J440" i="69" s="1"/>
  <c r="G421" i="69"/>
  <c r="H421" i="69" s="1"/>
  <c r="I421" i="69" s="1"/>
  <c r="J421" i="69" s="1"/>
  <c r="G362" i="69"/>
  <c r="H362" i="69" s="1"/>
  <c r="I362" i="69" s="1"/>
  <c r="J362" i="69" s="1"/>
  <c r="G334" i="69"/>
  <c r="H334" i="69" s="1"/>
  <c r="I334" i="69" s="1"/>
  <c r="J334" i="69" s="1"/>
  <c r="K334" i="69" s="1"/>
  <c r="G336" i="69"/>
  <c r="H336" i="69" s="1"/>
  <c r="I336" i="69" s="1"/>
  <c r="J336" i="69" s="1"/>
  <c r="G282" i="69"/>
  <c r="H282" i="69" s="1"/>
  <c r="I282" i="69" s="1"/>
  <c r="J282" i="69" s="1"/>
  <c r="G383" i="69"/>
  <c r="H383" i="69" s="1"/>
  <c r="I383" i="69" s="1"/>
  <c r="J383" i="69" s="1"/>
  <c r="G342" i="69"/>
  <c r="H342" i="69" s="1"/>
  <c r="I342" i="69" s="1"/>
  <c r="J342" i="69" s="1"/>
  <c r="K342" i="69" s="1"/>
  <c r="G311" i="69"/>
  <c r="H311" i="69" s="1"/>
  <c r="I311" i="69" s="1"/>
  <c r="J311" i="69" s="1"/>
  <c r="G338" i="69"/>
  <c r="H338" i="69" s="1"/>
  <c r="I338" i="69" s="1"/>
  <c r="J338" i="69" s="1"/>
  <c r="G427" i="69"/>
  <c r="H427" i="69" s="1"/>
  <c r="I427" i="69" s="1"/>
  <c r="J427" i="69" s="1"/>
  <c r="G330" i="69"/>
  <c r="H330" i="69" s="1"/>
  <c r="I330" i="69" s="1"/>
  <c r="J330" i="69" s="1"/>
  <c r="G366" i="69"/>
  <c r="H366" i="69" s="1"/>
  <c r="I366" i="69" s="1"/>
  <c r="J366" i="69" s="1"/>
  <c r="G382" i="69"/>
  <c r="H382" i="69" s="1"/>
  <c r="I382" i="69" s="1"/>
  <c r="J382" i="69" s="1"/>
  <c r="G405" i="69"/>
  <c r="H405" i="69" s="1"/>
  <c r="I405" i="69" s="1"/>
  <c r="J405" i="69" s="1"/>
  <c r="G369" i="69"/>
  <c r="H369" i="69" s="1"/>
  <c r="I369" i="69" s="1"/>
  <c r="J369" i="69" s="1"/>
  <c r="G353" i="69"/>
  <c r="H353" i="69" s="1"/>
  <c r="I353" i="69" s="1"/>
  <c r="J353" i="69" s="1"/>
  <c r="G392" i="69"/>
  <c r="H392" i="69" s="1"/>
  <c r="I392" i="69" s="1"/>
  <c r="J392" i="69" s="1"/>
  <c r="G433" i="69"/>
  <c r="H433" i="69" s="1"/>
  <c r="I433" i="69" s="1"/>
  <c r="J433" i="69" s="1"/>
  <c r="G424" i="69"/>
  <c r="H424" i="69" s="1"/>
  <c r="I424" i="69" s="1"/>
  <c r="J424" i="69" s="1"/>
  <c r="K424" i="69" s="1"/>
  <c r="G273" i="69"/>
  <c r="H273" i="69" s="1"/>
  <c r="I273" i="69" s="1"/>
  <c r="J273" i="69" s="1"/>
  <c r="K273" i="69" s="1"/>
  <c r="G414" i="69"/>
  <c r="H414" i="69" s="1"/>
  <c r="I414" i="69" s="1"/>
  <c r="J414" i="69" s="1"/>
  <c r="G415" i="69"/>
  <c r="H415" i="69" s="1"/>
  <c r="I415" i="69" s="1"/>
  <c r="J415" i="69" s="1"/>
  <c r="G355" i="69"/>
  <c r="H355" i="69" s="1"/>
  <c r="I355" i="69" s="1"/>
  <c r="J355" i="69" s="1"/>
  <c r="G368" i="69"/>
  <c r="H368" i="69" s="1"/>
  <c r="I368" i="69" s="1"/>
  <c r="J368" i="69" s="1"/>
  <c r="G394" i="69"/>
  <c r="H394" i="69" s="1"/>
  <c r="I394" i="69" s="1"/>
  <c r="J394" i="69" s="1"/>
  <c r="L424" i="69" l="1"/>
  <c r="M424" i="69" s="1"/>
  <c r="N424" i="69" s="1"/>
  <c r="P424" i="69" s="1"/>
  <c r="AI424" i="69" s="1"/>
  <c r="L327" i="69"/>
  <c r="M327" i="69" s="1"/>
  <c r="N327" i="69" s="1"/>
  <c r="P327" i="69" s="1"/>
  <c r="AI327" i="69" s="1"/>
  <c r="K351" i="69"/>
  <c r="L351" i="69" s="1"/>
  <c r="M351" i="69" s="1"/>
  <c r="N351" i="69" s="1"/>
  <c r="P351" i="69" s="1"/>
  <c r="AI351" i="69" s="1"/>
  <c r="K444" i="69"/>
  <c r="L444" i="69" s="1"/>
  <c r="M444" i="69" s="1"/>
  <c r="N444" i="69" s="1"/>
  <c r="P444" i="69" s="1"/>
  <c r="AI444" i="69" s="1"/>
  <c r="K414" i="69"/>
  <c r="L414" i="69" s="1"/>
  <c r="M414" i="69" s="1"/>
  <c r="N414" i="69" s="1"/>
  <c r="P414" i="69" s="1"/>
  <c r="AI414" i="69" s="1"/>
  <c r="K379" i="69"/>
  <c r="L379" i="69" s="1"/>
  <c r="M379" i="69" s="1"/>
  <c r="N379" i="69" s="1"/>
  <c r="P379" i="69" s="1"/>
  <c r="AI379" i="69" s="1"/>
  <c r="K337" i="69"/>
  <c r="L337" i="69" s="1"/>
  <c r="M337" i="69" s="1"/>
  <c r="N337" i="69" s="1"/>
  <c r="P337" i="69" s="1"/>
  <c r="AI337" i="69" s="1"/>
  <c r="K298" i="69"/>
  <c r="L298" i="69" s="1"/>
  <c r="M298" i="69" s="1"/>
  <c r="N298" i="69" s="1"/>
  <c r="P298" i="69" s="1"/>
  <c r="AI298" i="69" s="1"/>
  <c r="K420" i="69"/>
  <c r="L420" i="69" s="1"/>
  <c r="M420" i="69" s="1"/>
  <c r="N420" i="69" s="1"/>
  <c r="P420" i="69" s="1"/>
  <c r="AI420" i="69" s="1"/>
  <c r="K435" i="69"/>
  <c r="L435" i="69" s="1"/>
  <c r="M435" i="69" s="1"/>
  <c r="N435" i="69" s="1"/>
  <c r="P435" i="69" s="1"/>
  <c r="AI435" i="69" s="1"/>
  <c r="K427" i="69"/>
  <c r="L427" i="69" s="1"/>
  <c r="M427" i="69" s="1"/>
  <c r="N427" i="69" s="1"/>
  <c r="P427" i="69" s="1"/>
  <c r="AI427" i="69" s="1"/>
  <c r="K305" i="69"/>
  <c r="L305" i="69" s="1"/>
  <c r="M305" i="69" s="1"/>
  <c r="N305" i="69" s="1"/>
  <c r="P305" i="69" s="1"/>
  <c r="AI305" i="69" s="1"/>
  <c r="L344" i="69"/>
  <c r="M344" i="69" s="1"/>
  <c r="N344" i="69" s="1"/>
  <c r="P344" i="69" s="1"/>
  <c r="AI344" i="69" s="1"/>
  <c r="K392" i="69"/>
  <c r="L392" i="69" s="1"/>
  <c r="M392" i="69" s="1"/>
  <c r="N392" i="69" s="1"/>
  <c r="P392" i="69" s="1"/>
  <c r="AI392" i="69" s="1"/>
  <c r="K382" i="69"/>
  <c r="L382" i="69" s="1"/>
  <c r="M382" i="69" s="1"/>
  <c r="N382" i="69" s="1"/>
  <c r="P382" i="69" s="1"/>
  <c r="AI382" i="69" s="1"/>
  <c r="K362" i="69"/>
  <c r="L362" i="69" s="1"/>
  <c r="M362" i="69" s="1"/>
  <c r="N362" i="69" s="1"/>
  <c r="P362" i="69" s="1"/>
  <c r="AI362" i="69" s="1"/>
  <c r="K295" i="69"/>
  <c r="L295" i="69" s="1"/>
  <c r="M295" i="69" s="1"/>
  <c r="N295" i="69" s="1"/>
  <c r="P295" i="69" s="1"/>
  <c r="AI295" i="69" s="1"/>
  <c r="K308" i="69"/>
  <c r="L308" i="69" s="1"/>
  <c r="M308" i="69" s="1"/>
  <c r="N308" i="69" s="1"/>
  <c r="P308" i="69" s="1"/>
  <c r="AI308" i="69" s="1"/>
  <c r="K398" i="69"/>
  <c r="L398" i="69" s="1"/>
  <c r="M398" i="69" s="1"/>
  <c r="N398" i="69" s="1"/>
  <c r="P398" i="69" s="1"/>
  <c r="AI398" i="69" s="1"/>
  <c r="K299" i="69"/>
  <c r="L299" i="69" s="1"/>
  <c r="M299" i="69" s="1"/>
  <c r="N299" i="69" s="1"/>
  <c r="P299" i="69" s="1"/>
  <c r="AI299" i="69" s="1"/>
  <c r="K321" i="69"/>
  <c r="L321" i="69" s="1"/>
  <c r="M321" i="69" s="1"/>
  <c r="N321" i="69" s="1"/>
  <c r="P321" i="69" s="1"/>
  <c r="AI321" i="69" s="1"/>
  <c r="K403" i="69"/>
  <c r="L403" i="69" s="1"/>
  <c r="M403" i="69" s="1"/>
  <c r="N403" i="69" s="1"/>
  <c r="P403" i="69" s="1"/>
  <c r="AI403" i="69" s="1"/>
  <c r="K312" i="69"/>
  <c r="L312" i="69" s="1"/>
  <c r="M312" i="69" s="1"/>
  <c r="N312" i="69" s="1"/>
  <c r="P312" i="69" s="1"/>
  <c r="AI312" i="69" s="1"/>
  <c r="K338" i="69"/>
  <c r="L338" i="69" s="1"/>
  <c r="M338" i="69" s="1"/>
  <c r="N338" i="69" s="1"/>
  <c r="P338" i="69" s="1"/>
  <c r="AI338" i="69" s="1"/>
  <c r="K353" i="69"/>
  <c r="L353" i="69" s="1"/>
  <c r="M353" i="69" s="1"/>
  <c r="N353" i="69" s="1"/>
  <c r="P353" i="69" s="1"/>
  <c r="AI353" i="69" s="1"/>
  <c r="K366" i="69"/>
  <c r="L366" i="69" s="1"/>
  <c r="M366" i="69" s="1"/>
  <c r="N366" i="69" s="1"/>
  <c r="P366" i="69" s="1"/>
  <c r="AI366" i="69" s="1"/>
  <c r="K421" i="69"/>
  <c r="L421" i="69" s="1"/>
  <c r="M421" i="69" s="1"/>
  <c r="N421" i="69" s="1"/>
  <c r="P421" i="69" s="1"/>
  <c r="AI421" i="69" s="1"/>
  <c r="K340" i="69"/>
  <c r="L340" i="69" s="1"/>
  <c r="M340" i="69" s="1"/>
  <c r="N340" i="69" s="1"/>
  <c r="P340" i="69" s="1"/>
  <c r="AI340" i="69" s="1"/>
  <c r="K428" i="69"/>
  <c r="L428" i="69" s="1"/>
  <c r="M428" i="69" s="1"/>
  <c r="N428" i="69" s="1"/>
  <c r="P428" i="69" s="1"/>
  <c r="AI428" i="69" s="1"/>
  <c r="K395" i="69"/>
  <c r="L395" i="69" s="1"/>
  <c r="M395" i="69" s="1"/>
  <c r="N395" i="69" s="1"/>
  <c r="P395" i="69" s="1"/>
  <c r="AI395" i="69" s="1"/>
  <c r="K446" i="69"/>
  <c r="L446" i="69" s="1"/>
  <c r="M446" i="69" s="1"/>
  <c r="N446" i="69" s="1"/>
  <c r="P446" i="69" s="1"/>
  <c r="AI446" i="69" s="1"/>
  <c r="K323" i="69"/>
  <c r="L323" i="69" s="1"/>
  <c r="M323" i="69" s="1"/>
  <c r="N323" i="69" s="1"/>
  <c r="P323" i="69" s="1"/>
  <c r="AI323" i="69" s="1"/>
  <c r="K325" i="69"/>
  <c r="L325" i="69" s="1"/>
  <c r="M325" i="69" s="1"/>
  <c r="N325" i="69" s="1"/>
  <c r="P325" i="69" s="1"/>
  <c r="AI325" i="69" s="1"/>
  <c r="K343" i="69"/>
  <c r="L343" i="69" s="1"/>
  <c r="M343" i="69" s="1"/>
  <c r="N343" i="69" s="1"/>
  <c r="P343" i="69" s="1"/>
  <c r="AI343" i="69" s="1"/>
  <c r="K324" i="69"/>
  <c r="L324" i="69" s="1"/>
  <c r="M324" i="69" s="1"/>
  <c r="N324" i="69" s="1"/>
  <c r="P324" i="69" s="1"/>
  <c r="AI324" i="69" s="1"/>
  <c r="K383" i="69"/>
  <c r="L383" i="69" s="1"/>
  <c r="M383" i="69" s="1"/>
  <c r="N383" i="69" s="1"/>
  <c r="P383" i="69" s="1"/>
  <c r="AI383" i="69" s="1"/>
  <c r="K355" i="69"/>
  <c r="L355" i="69" s="1"/>
  <c r="M355" i="69" s="1"/>
  <c r="N355" i="69" s="1"/>
  <c r="P355" i="69" s="1"/>
  <c r="AI355" i="69" s="1"/>
  <c r="K282" i="69"/>
  <c r="L282" i="69" s="1"/>
  <c r="M282" i="69" s="1"/>
  <c r="N282" i="69" s="1"/>
  <c r="P282" i="69" s="1"/>
  <c r="AI282" i="69" s="1"/>
  <c r="K286" i="69"/>
  <c r="L286" i="69" s="1"/>
  <c r="M286" i="69" s="1"/>
  <c r="N286" i="69" s="1"/>
  <c r="P286" i="69" s="1"/>
  <c r="AI286" i="69" s="1"/>
  <c r="K437" i="69"/>
  <c r="L437" i="69" s="1"/>
  <c r="M437" i="69" s="1"/>
  <c r="N437" i="69" s="1"/>
  <c r="P437" i="69" s="1"/>
  <c r="AI437" i="69" s="1"/>
  <c r="K396" i="69"/>
  <c r="L396" i="69" s="1"/>
  <c r="M396" i="69" s="1"/>
  <c r="N396" i="69" s="1"/>
  <c r="P396" i="69" s="1"/>
  <c r="AI396" i="69" s="1"/>
  <c r="L301" i="69"/>
  <c r="M301" i="69" s="1"/>
  <c r="N301" i="69" s="1"/>
  <c r="P301" i="69" s="1"/>
  <c r="AI301" i="69" s="1"/>
  <c r="K280" i="69"/>
  <c r="L280" i="69" s="1"/>
  <c r="M280" i="69" s="1"/>
  <c r="N280" i="69" s="1"/>
  <c r="P280" i="69" s="1"/>
  <c r="AI280" i="69" s="1"/>
  <c r="K415" i="69"/>
  <c r="L415" i="69" s="1"/>
  <c r="M415" i="69" s="1"/>
  <c r="N415" i="69" s="1"/>
  <c r="P415" i="69" s="1"/>
  <c r="AI415" i="69" s="1"/>
  <c r="K311" i="69"/>
  <c r="L311" i="69" s="1"/>
  <c r="M311" i="69" s="1"/>
  <c r="N311" i="69" s="1"/>
  <c r="P311" i="69" s="1"/>
  <c r="AI311" i="69" s="1"/>
  <c r="K285" i="69"/>
  <c r="L285" i="69" s="1"/>
  <c r="M285" i="69" s="1"/>
  <c r="N285" i="69" s="1"/>
  <c r="P285" i="69" s="1"/>
  <c r="AI285" i="69" s="1"/>
  <c r="K275" i="69"/>
  <c r="L275" i="69" s="1"/>
  <c r="M275" i="69" s="1"/>
  <c r="N275" i="69" s="1"/>
  <c r="P275" i="69" s="1"/>
  <c r="AI275" i="69" s="1"/>
  <c r="K401" i="69"/>
  <c r="L401" i="69" s="1"/>
  <c r="M401" i="69" s="1"/>
  <c r="N401" i="69" s="1"/>
  <c r="P401" i="69" s="1"/>
  <c r="AI401" i="69" s="1"/>
  <c r="K319" i="69"/>
  <c r="L319" i="69" s="1"/>
  <c r="M319" i="69" s="1"/>
  <c r="N319" i="69" s="1"/>
  <c r="P319" i="69" s="1"/>
  <c r="AI319" i="69" s="1"/>
  <c r="K389" i="69"/>
  <c r="L389" i="69" s="1"/>
  <c r="M389" i="69" s="1"/>
  <c r="N389" i="69" s="1"/>
  <c r="P389" i="69" s="1"/>
  <c r="AI389" i="69" s="1"/>
  <c r="L441" i="69"/>
  <c r="M441" i="69" s="1"/>
  <c r="N441" i="69" s="1"/>
  <c r="P441" i="69" s="1"/>
  <c r="AI441" i="69" s="1"/>
  <c r="K408" i="69"/>
  <c r="L408" i="69" s="1"/>
  <c r="M408" i="69" s="1"/>
  <c r="N408" i="69" s="1"/>
  <c r="P408" i="69" s="1"/>
  <c r="AI408" i="69" s="1"/>
  <c r="K284" i="69"/>
  <c r="L284" i="69" s="1"/>
  <c r="M284" i="69" s="1"/>
  <c r="N284" i="69" s="1"/>
  <c r="P284" i="69" s="1"/>
  <c r="AI284" i="69" s="1"/>
  <c r="K306" i="69"/>
  <c r="L306" i="69" s="1"/>
  <c r="M306" i="69" s="1"/>
  <c r="N306" i="69" s="1"/>
  <c r="P306" i="69" s="1"/>
  <c r="AI306" i="69" s="1"/>
  <c r="K394" i="69"/>
  <c r="L394" i="69" s="1"/>
  <c r="M394" i="69" s="1"/>
  <c r="N394" i="69" s="1"/>
  <c r="P394" i="69" s="1"/>
  <c r="AI394" i="69" s="1"/>
  <c r="K370" i="69"/>
  <c r="L370" i="69" s="1"/>
  <c r="M370" i="69" s="1"/>
  <c r="N370" i="69" s="1"/>
  <c r="P370" i="69" s="1"/>
  <c r="AI370" i="69" s="1"/>
  <c r="K372" i="69"/>
  <c r="L372" i="69" s="1"/>
  <c r="M372" i="69" s="1"/>
  <c r="N372" i="69" s="1"/>
  <c r="P372" i="69" s="1"/>
  <c r="AI372" i="69" s="1"/>
  <c r="K375" i="69"/>
  <c r="L375" i="69" s="1"/>
  <c r="M375" i="69" s="1"/>
  <c r="N375" i="69" s="1"/>
  <c r="P375" i="69" s="1"/>
  <c r="AI375" i="69" s="1"/>
  <c r="K440" i="69"/>
  <c r="L440" i="69" s="1"/>
  <c r="M440" i="69" s="1"/>
  <c r="N440" i="69" s="1"/>
  <c r="P440" i="69" s="1"/>
  <c r="AI440" i="69" s="1"/>
  <c r="K330" i="69"/>
  <c r="L330" i="69" s="1"/>
  <c r="M330" i="69" s="1"/>
  <c r="N330" i="69" s="1"/>
  <c r="P330" i="69" s="1"/>
  <c r="AI330" i="69" s="1"/>
  <c r="L273" i="69"/>
  <c r="M273" i="69" s="1"/>
  <c r="N273" i="69" s="1"/>
  <c r="P273" i="69" s="1"/>
  <c r="K407" i="69"/>
  <c r="L407" i="69" s="1"/>
  <c r="M407" i="69" s="1"/>
  <c r="N407" i="69" s="1"/>
  <c r="P407" i="69" s="1"/>
  <c r="AI407" i="69" s="1"/>
  <c r="K289" i="69"/>
  <c r="L289" i="69" s="1"/>
  <c r="M289" i="69" s="1"/>
  <c r="N289" i="69" s="1"/>
  <c r="P289" i="69" s="1"/>
  <c r="AI289" i="69" s="1"/>
  <c r="K317" i="69"/>
  <c r="L317" i="69" s="1"/>
  <c r="M317" i="69" s="1"/>
  <c r="N317" i="69" s="1"/>
  <c r="P317" i="69" s="1"/>
  <c r="AI317" i="69" s="1"/>
  <c r="K447" i="69"/>
  <c r="L447" i="69" s="1"/>
  <c r="M447" i="69" s="1"/>
  <c r="N447" i="69" s="1"/>
  <c r="P447" i="69" s="1"/>
  <c r="AI447" i="69" s="1"/>
  <c r="K346" i="69"/>
  <c r="L346" i="69" s="1"/>
  <c r="M346" i="69" s="1"/>
  <c r="N346" i="69" s="1"/>
  <c r="P346" i="69" s="1"/>
  <c r="AI346" i="69" s="1"/>
  <c r="K409" i="69"/>
  <c r="L409" i="69" s="1"/>
  <c r="M409" i="69" s="1"/>
  <c r="N409" i="69" s="1"/>
  <c r="P409" i="69" s="1"/>
  <c r="AI409" i="69" s="1"/>
  <c r="K278" i="69"/>
  <c r="L278" i="69" s="1"/>
  <c r="M278" i="69" s="1"/>
  <c r="N278" i="69" s="1"/>
  <c r="P278" i="69" s="1"/>
  <c r="AI278" i="69" s="1"/>
  <c r="K368" i="69"/>
  <c r="L368" i="69" s="1"/>
  <c r="M368" i="69" s="1"/>
  <c r="N368" i="69" s="1"/>
  <c r="P368" i="69" s="1"/>
  <c r="AI368" i="69" s="1"/>
  <c r="K357" i="69"/>
  <c r="L357" i="69" s="1"/>
  <c r="M357" i="69" s="1"/>
  <c r="N357" i="69" s="1"/>
  <c r="P357" i="69" s="1"/>
  <c r="AI357" i="69" s="1"/>
  <c r="K297" i="69"/>
  <c r="L297" i="69" s="1"/>
  <c r="M297" i="69" s="1"/>
  <c r="N297" i="69" s="1"/>
  <c r="P297" i="69" s="1"/>
  <c r="AI297" i="69" s="1"/>
  <c r="K369" i="69"/>
  <c r="L369" i="69" s="1"/>
  <c r="M369" i="69" s="1"/>
  <c r="N369" i="69" s="1"/>
  <c r="P369" i="69" s="1"/>
  <c r="AI369" i="69" s="1"/>
  <c r="K405" i="69"/>
  <c r="L405" i="69" s="1"/>
  <c r="M405" i="69" s="1"/>
  <c r="N405" i="69" s="1"/>
  <c r="P405" i="69" s="1"/>
  <c r="AI405" i="69" s="1"/>
  <c r="K336" i="69"/>
  <c r="L336" i="69" s="1"/>
  <c r="M336" i="69" s="1"/>
  <c r="N336" i="69" s="1"/>
  <c r="P336" i="69" s="1"/>
  <c r="AI336" i="69" s="1"/>
  <c r="K413" i="69"/>
  <c r="L413" i="69" s="1"/>
  <c r="M413" i="69" s="1"/>
  <c r="N413" i="69" s="1"/>
  <c r="P413" i="69" s="1"/>
  <c r="AI413" i="69" s="1"/>
  <c r="K433" i="69"/>
  <c r="L433" i="69" s="1"/>
  <c r="M433" i="69" s="1"/>
  <c r="N433" i="69" s="1"/>
  <c r="P433" i="69" s="1"/>
  <c r="AI433" i="69" s="1"/>
  <c r="L342" i="69"/>
  <c r="M342" i="69" s="1"/>
  <c r="N342" i="69" s="1"/>
  <c r="P342" i="69" s="1"/>
  <c r="AI342" i="69" s="1"/>
  <c r="L334" i="69"/>
  <c r="M334" i="69" s="1"/>
  <c r="N334" i="69" s="1"/>
  <c r="P334" i="69" s="1"/>
  <c r="AI334" i="69" s="1"/>
  <c r="K292" i="69"/>
  <c r="L292" i="69" s="1"/>
  <c r="M292" i="69" s="1"/>
  <c r="N292" i="69" s="1"/>
  <c r="P292" i="69" s="1"/>
  <c r="AI292" i="69" s="1"/>
  <c r="K356" i="69"/>
  <c r="L356" i="69" s="1"/>
  <c r="M356" i="69" s="1"/>
  <c r="N356" i="69" s="1"/>
  <c r="P356" i="69" s="1"/>
  <c r="AI356" i="69" s="1"/>
  <c r="K417" i="69"/>
  <c r="L417" i="69" s="1"/>
  <c r="M417" i="69" s="1"/>
  <c r="N417" i="69" s="1"/>
  <c r="P417" i="69" s="1"/>
  <c r="AI417" i="69" s="1"/>
  <c r="K418" i="69"/>
  <c r="L418" i="69" s="1"/>
  <c r="M418" i="69" s="1"/>
  <c r="N418" i="69" s="1"/>
  <c r="P418" i="69" s="1"/>
  <c r="AI418" i="69" s="1"/>
  <c r="K347" i="69"/>
  <c r="L347" i="69" s="1"/>
  <c r="M347" i="69" s="1"/>
  <c r="N347" i="69" s="1"/>
  <c r="P347" i="69" s="1"/>
  <c r="AI347" i="69" s="1"/>
  <c r="K304" i="69"/>
  <c r="L304" i="69" s="1"/>
  <c r="M304" i="69" s="1"/>
  <c r="N304" i="69" s="1"/>
  <c r="P304" i="69" s="1"/>
  <c r="AI304" i="69" s="1"/>
  <c r="K328" i="69"/>
  <c r="L328" i="69" s="1"/>
  <c r="M328" i="69" s="1"/>
  <c r="N328" i="69" s="1"/>
  <c r="P328" i="69" s="1"/>
  <c r="AI328" i="69" s="1"/>
  <c r="K364" i="69"/>
  <c r="L364" i="69" s="1"/>
  <c r="M364" i="69" s="1"/>
  <c r="N364" i="69" s="1"/>
  <c r="P364" i="69" s="1"/>
  <c r="AI364" i="69" s="1"/>
  <c r="K360" i="69"/>
  <c r="L360" i="69" s="1"/>
  <c r="M360" i="69" s="1"/>
  <c r="N360" i="69" s="1"/>
  <c r="P360" i="69" s="1"/>
  <c r="AI360" i="69" s="1"/>
  <c r="K332" i="69"/>
  <c r="L332" i="69" s="1"/>
  <c r="M332" i="69" s="1"/>
  <c r="N332" i="69" s="1"/>
  <c r="P332" i="69" s="1"/>
  <c r="AI332" i="69" s="1"/>
  <c r="K318" i="69"/>
  <c r="L318" i="69" s="1"/>
  <c r="M318" i="69" s="1"/>
  <c r="N318" i="69" s="1"/>
  <c r="P318" i="69" s="1"/>
  <c r="AI318" i="69" s="1"/>
  <c r="K363" i="69"/>
  <c r="L363" i="69" s="1"/>
  <c r="M363" i="69" s="1"/>
  <c r="N363" i="69" s="1"/>
  <c r="P363" i="69" s="1"/>
  <c r="AI363" i="69" s="1"/>
  <c r="K388" i="69"/>
  <c r="L388" i="69" s="1"/>
  <c r="M388" i="69" s="1"/>
  <c r="N388" i="69" s="1"/>
  <c r="P388" i="69" s="1"/>
  <c r="AI388" i="69" s="1"/>
  <c r="K376" i="69"/>
  <c r="L376" i="69" s="1"/>
  <c r="M376" i="69" s="1"/>
  <c r="N376" i="69" s="1"/>
  <c r="P376" i="69" s="1"/>
  <c r="AI376" i="69" s="1"/>
  <c r="K302" i="69"/>
  <c r="L302" i="69" s="1"/>
  <c r="M302" i="69" s="1"/>
  <c r="N302" i="69" s="1"/>
  <c r="P302" i="69" s="1"/>
  <c r="AI302" i="69" s="1"/>
  <c r="K373" i="69"/>
  <c r="L373" i="69" s="1"/>
  <c r="M373" i="69" s="1"/>
  <c r="N373" i="69" s="1"/>
  <c r="P373" i="69" s="1"/>
  <c r="AI373" i="69" s="1"/>
  <c r="K349" i="69"/>
  <c r="L349" i="69" s="1"/>
  <c r="M349" i="69" s="1"/>
  <c r="N349" i="69" s="1"/>
  <c r="P349" i="69" s="1"/>
  <c r="AI349" i="69" s="1"/>
  <c r="K399" i="69"/>
  <c r="L399" i="69" s="1"/>
  <c r="M399" i="69" s="1"/>
  <c r="N399" i="69" s="1"/>
  <c r="P399" i="69" s="1"/>
  <c r="AI399" i="69" s="1"/>
  <c r="K434" i="69"/>
  <c r="L434" i="69" s="1"/>
  <c r="M434" i="69" s="1"/>
  <c r="N434" i="69" s="1"/>
  <c r="P434" i="69" s="1"/>
  <c r="AI434" i="69" s="1"/>
  <c r="K439" i="69"/>
  <c r="L439" i="69" s="1"/>
  <c r="M439" i="69" s="1"/>
  <c r="N439" i="69" s="1"/>
  <c r="P439" i="69" s="1"/>
  <c r="AI439" i="69" s="1"/>
  <c r="K350" i="69"/>
  <c r="L350" i="69" s="1"/>
  <c r="M350" i="69" s="1"/>
  <c r="N350" i="69" s="1"/>
  <c r="P350" i="69" s="1"/>
  <c r="AI350" i="69" s="1"/>
  <c r="K315" i="69"/>
  <c r="L315" i="69" s="1"/>
  <c r="M315" i="69" s="1"/>
  <c r="N315" i="69" s="1"/>
  <c r="P315" i="69" s="1"/>
  <c r="AI315" i="69" s="1"/>
  <c r="K377" i="69"/>
  <c r="L377" i="69" s="1"/>
  <c r="M377" i="69" s="1"/>
  <c r="N377" i="69" s="1"/>
  <c r="P377" i="69" s="1"/>
  <c r="AI377" i="69" s="1"/>
  <c r="K390" i="69"/>
  <c r="L390" i="69" s="1"/>
  <c r="M390" i="69" s="1"/>
  <c r="N390" i="69" s="1"/>
  <c r="P390" i="69" s="1"/>
  <c r="AI390" i="69" s="1"/>
  <c r="K411" i="69"/>
  <c r="L411" i="69" s="1"/>
  <c r="M411" i="69" s="1"/>
  <c r="N411" i="69" s="1"/>
  <c r="P411" i="69" s="1"/>
  <c r="AI411" i="69" s="1"/>
  <c r="K381" i="69"/>
  <c r="L381" i="69" s="1"/>
  <c r="M381" i="69" s="1"/>
  <c r="N381" i="69" s="1"/>
  <c r="P381" i="69" s="1"/>
  <c r="AI381" i="69" s="1"/>
  <c r="K443" i="69"/>
  <c r="L443" i="69" s="1"/>
  <c r="M443" i="69" s="1"/>
  <c r="N443" i="69" s="1"/>
  <c r="P443" i="69" s="1"/>
  <c r="AI443" i="69" s="1"/>
  <c r="K288" i="69"/>
  <c r="L288" i="69" s="1"/>
  <c r="M288" i="69" s="1"/>
  <c r="N288" i="69" s="1"/>
  <c r="P288" i="69" s="1"/>
  <c r="AI288" i="69" s="1"/>
  <c r="K422" i="69"/>
  <c r="L422" i="69" s="1"/>
  <c r="M422" i="69" s="1"/>
  <c r="N422" i="69" s="1"/>
  <c r="P422" i="69" s="1"/>
  <c r="AI422" i="69" s="1"/>
  <c r="K291" i="69"/>
  <c r="L291" i="69" s="1"/>
  <c r="M291" i="69" s="1"/>
  <c r="N291" i="69" s="1"/>
  <c r="P291" i="69" s="1"/>
  <c r="AI291" i="69" s="1"/>
  <c r="K430" i="69"/>
  <c r="L430" i="69" s="1"/>
  <c r="M430" i="69" s="1"/>
  <c r="N430" i="69" s="1"/>
  <c r="P430" i="69" s="1"/>
  <c r="AI430" i="69" s="1"/>
  <c r="K386" i="69"/>
  <c r="L386" i="69" s="1"/>
  <c r="M386" i="69" s="1"/>
  <c r="N386" i="69" s="1"/>
  <c r="P386" i="69" s="1"/>
  <c r="AI386" i="69" s="1"/>
  <c r="K314" i="69"/>
  <c r="L314" i="69" s="1"/>
  <c r="M314" i="69" s="1"/>
  <c r="N314" i="69" s="1"/>
  <c r="P314" i="69" s="1"/>
  <c r="AI314" i="69" s="1"/>
  <c r="K385" i="69"/>
  <c r="L385" i="69" s="1"/>
  <c r="M385" i="69" s="1"/>
  <c r="N385" i="69" s="1"/>
  <c r="P385" i="69" s="1"/>
  <c r="AI385" i="69" s="1"/>
  <c r="K402" i="69"/>
  <c r="L402" i="69" s="1"/>
  <c r="M402" i="69" s="1"/>
  <c r="N402" i="69" s="1"/>
  <c r="P402" i="69" s="1"/>
  <c r="AI402" i="69" s="1"/>
  <c r="K279" i="69"/>
  <c r="L279" i="69" s="1"/>
  <c r="M279" i="69" s="1"/>
  <c r="N279" i="69" s="1"/>
  <c r="P279" i="69" s="1"/>
  <c r="AI279" i="69" s="1"/>
  <c r="K331" i="69"/>
  <c r="L331" i="69" s="1"/>
  <c r="M331" i="69" s="1"/>
  <c r="N331" i="69" s="1"/>
  <c r="P331" i="69" s="1"/>
  <c r="AI331" i="69" s="1"/>
  <c r="K359" i="69"/>
  <c r="L359" i="69" s="1"/>
  <c r="M359" i="69" s="1"/>
  <c r="N359" i="69" s="1"/>
  <c r="P359" i="69" s="1"/>
  <c r="AI359" i="69" s="1"/>
  <c r="K431" i="69"/>
  <c r="L431" i="69" s="1"/>
  <c r="M431" i="69" s="1"/>
  <c r="N431" i="69" s="1"/>
  <c r="P431" i="69" s="1"/>
  <c r="AI431" i="69" s="1"/>
  <c r="K310" i="69"/>
  <c r="L310" i="69" s="1"/>
  <c r="M310" i="69" s="1"/>
  <c r="N310" i="69" s="1"/>
  <c r="P310" i="69" s="1"/>
  <c r="AI310" i="69" s="1"/>
  <c r="K426" i="69"/>
  <c r="L426" i="69" s="1"/>
  <c r="M426" i="69" s="1"/>
  <c r="N426" i="69" s="1"/>
  <c r="P426" i="69" s="1"/>
  <c r="AI426" i="69" s="1"/>
  <c r="K276" i="69"/>
  <c r="L276" i="69" s="1"/>
  <c r="M276" i="69" s="1"/>
  <c r="N276" i="69" s="1"/>
  <c r="P276" i="69" s="1"/>
  <c r="AI276" i="69" s="1"/>
  <c r="K293" i="69"/>
  <c r="L293" i="69" s="1"/>
  <c r="M293" i="69" s="1"/>
  <c r="N293" i="69" s="1"/>
  <c r="P293" i="69" s="1"/>
  <c r="AI293" i="69" s="1"/>
  <c r="AI273" i="69" l="1"/>
  <c r="F534" i="69" l="1"/>
  <c r="F538" i="69"/>
  <c r="F544" i="69"/>
  <c r="F546" i="69"/>
  <c r="F540" i="69"/>
  <c r="F542" i="69"/>
  <c r="G537" i="69"/>
  <c r="H537" i="69" s="1"/>
  <c r="I537" i="69" s="1"/>
  <c r="J537" i="69" s="1"/>
  <c r="F536" i="69"/>
  <c r="G545" i="69"/>
  <c r="H545" i="69" s="1"/>
  <c r="I545" i="69" s="1"/>
  <c r="J545" i="69" s="1"/>
  <c r="G543" i="69"/>
  <c r="H543" i="69" s="1"/>
  <c r="I543" i="69" s="1"/>
  <c r="J543" i="69" s="1"/>
  <c r="G541" i="69"/>
  <c r="H541" i="69" s="1"/>
  <c r="I541" i="69" s="1"/>
  <c r="J541" i="69" s="1"/>
  <c r="G539" i="69"/>
  <c r="H539" i="69" s="1"/>
  <c r="I539" i="69" s="1"/>
  <c r="J539" i="69" s="1"/>
  <c r="K541" i="69" l="1"/>
  <c r="L541" i="69" s="1"/>
  <c r="M541" i="69" s="1"/>
  <c r="N541" i="69" s="1"/>
  <c r="P541" i="69" s="1"/>
  <c r="AI541" i="69" s="1"/>
  <c r="K545" i="69"/>
  <c r="L545" i="69" s="1"/>
  <c r="M545" i="69" s="1"/>
  <c r="N545" i="69" s="1"/>
  <c r="P545" i="69" s="1"/>
  <c r="AI545" i="69" s="1"/>
  <c r="K539" i="69"/>
  <c r="L539" i="69" s="1"/>
  <c r="M539" i="69" s="1"/>
  <c r="N539" i="69" s="1"/>
  <c r="P539" i="69" s="1"/>
  <c r="AI539" i="69" s="1"/>
  <c r="K543" i="69"/>
  <c r="L543" i="69" s="1"/>
  <c r="M543" i="69" s="1"/>
  <c r="N543" i="69" s="1"/>
  <c r="P543" i="69" s="1"/>
  <c r="AI543" i="69" s="1"/>
  <c r="K537" i="69"/>
  <c r="L537" i="69" s="1"/>
  <c r="M537" i="69" s="1"/>
  <c r="N537" i="69" s="1"/>
  <c r="P537" i="69" s="1"/>
  <c r="AI537" i="69" l="1"/>
  <c r="G630" i="69" l="1"/>
  <c r="H630" i="69" s="1"/>
  <c r="I630" i="69" s="1"/>
  <c r="J630" i="69" s="1"/>
  <c r="K630" i="69" l="1"/>
  <c r="L630" i="69" s="1"/>
  <c r="M630" i="69" s="1"/>
  <c r="N630" i="69" s="1"/>
  <c r="O630" i="69" s="1"/>
  <c r="P630" i="69" s="1"/>
  <c r="AI630" i="69" l="1"/>
  <c r="G633" i="69"/>
  <c r="H633" i="69" s="1"/>
  <c r="I633" i="69" s="1"/>
  <c r="J633" i="69" s="1"/>
  <c r="K633" i="69" l="1"/>
  <c r="L633" i="69" s="1"/>
  <c r="M633" i="69" s="1"/>
  <c r="N633" i="69" s="1"/>
  <c r="P633" i="69" s="1"/>
  <c r="AI633" i="69" l="1"/>
  <c r="G207" i="69"/>
  <c r="H207" i="69" s="1"/>
  <c r="I207" i="69" s="1"/>
  <c r="J207" i="69" s="1"/>
  <c r="E207" i="69"/>
  <c r="K207" i="69" l="1"/>
  <c r="L207" i="69" s="1"/>
  <c r="M207" i="69" s="1"/>
  <c r="N207" i="69" s="1"/>
  <c r="P207" i="69" s="1"/>
  <c r="AI207" i="69" l="1"/>
  <c r="G213" i="69"/>
  <c r="H213" i="69" s="1"/>
  <c r="I213" i="69" s="1"/>
  <c r="J213" i="69" s="1"/>
  <c r="K213" i="69" l="1"/>
  <c r="L213" i="69" s="1"/>
  <c r="M213" i="69" s="1"/>
  <c r="N213" i="69" s="1"/>
  <c r="P213" i="69" s="1"/>
  <c r="AI213" i="69" l="1"/>
  <c r="G230" i="69"/>
  <c r="H230" i="69" s="1"/>
  <c r="I230" i="69" s="1"/>
  <c r="J230" i="69" s="1"/>
  <c r="G229" i="69"/>
  <c r="H229" i="69" s="1"/>
  <c r="I229" i="69" s="1"/>
  <c r="J229" i="69" s="1"/>
  <c r="K229" i="69" l="1"/>
  <c r="L229" i="69" s="1"/>
  <c r="M229" i="69" s="1"/>
  <c r="N229" i="69" s="1"/>
  <c r="P229" i="69" s="1"/>
  <c r="K230" i="69"/>
  <c r="L230" i="69" s="1"/>
  <c r="M230" i="69" s="1"/>
  <c r="N230" i="69" s="1"/>
  <c r="P230" i="69" s="1"/>
  <c r="AI230" i="69" s="1"/>
  <c r="AI229" i="69" l="1"/>
  <c r="F240" i="69" l="1"/>
  <c r="G201" i="69"/>
  <c r="H201" i="69" s="1"/>
  <c r="I201" i="69" s="1"/>
  <c r="J201" i="69" s="1"/>
  <c r="K201" i="69" l="1"/>
  <c r="L201" i="69" s="1"/>
  <c r="M201" i="69" s="1"/>
  <c r="N201" i="69" s="1"/>
  <c r="P201" i="69" s="1"/>
  <c r="AI201" i="69" l="1"/>
  <c r="G205" i="69"/>
  <c r="H205" i="69" s="1"/>
  <c r="I205" i="69" s="1"/>
  <c r="J205" i="69" s="1"/>
  <c r="E205" i="69"/>
  <c r="K205" i="69" l="1"/>
  <c r="L205" i="69" s="1"/>
  <c r="M205" i="69" s="1"/>
  <c r="N205" i="69" s="1"/>
  <c r="P205" i="69" s="1"/>
  <c r="AI205" i="69" l="1"/>
</calcChain>
</file>

<file path=xl/sharedStrings.xml><?xml version="1.0" encoding="utf-8"?>
<sst xmlns="http://schemas.openxmlformats.org/spreadsheetml/2006/main" count="3530" uniqueCount="851">
  <si>
    <t>N</t>
  </si>
  <si>
    <t>განზ. ერთ.</t>
  </si>
  <si>
    <t>რაოდე-ნობა</t>
  </si>
  <si>
    <t xml:space="preserve">სამუშაოს დასახელება </t>
  </si>
  <si>
    <t>ცალი</t>
  </si>
  <si>
    <t>ცა;ლი</t>
  </si>
  <si>
    <t>თუჯის ურდული დ=100 მმ PN16</t>
  </si>
  <si>
    <t>თუჯის ურდული დ=150 მმ PN16</t>
  </si>
  <si>
    <t>თუჯის ურდული დ=80 მმ PN16</t>
  </si>
  <si>
    <t>ტ</t>
  </si>
  <si>
    <t xml:space="preserve">უკუსარქველის შეძენა, მოწყობა დ=100 მმ   </t>
  </si>
  <si>
    <t>სულ (ლარი)</t>
  </si>
  <si>
    <t>შენიშვნა</t>
  </si>
  <si>
    <t>ერთ. ფასი</t>
  </si>
  <si>
    <t>1</t>
  </si>
  <si>
    <t>2</t>
  </si>
  <si>
    <t>3</t>
  </si>
  <si>
    <t>4</t>
  </si>
  <si>
    <t>6</t>
  </si>
  <si>
    <t>7</t>
  </si>
  <si>
    <t>8</t>
  </si>
  <si>
    <t>11</t>
  </si>
  <si>
    <t>12</t>
  </si>
  <si>
    <t>13</t>
  </si>
  <si>
    <t>14</t>
  </si>
  <si>
    <t>16</t>
  </si>
  <si>
    <t>17</t>
  </si>
  <si>
    <t>20</t>
  </si>
  <si>
    <t>21</t>
  </si>
  <si>
    <t>22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</si>
  <si>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</si>
  <si>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</si>
  <si>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</si>
  <si>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</si>
  <si>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</si>
  <si>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</si>
  <si>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</si>
  <si>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</si>
  <si>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</si>
  <si>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</si>
  <si>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</si>
  <si>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</si>
  <si>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</si>
  <si>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</si>
  <si>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44</t>
  </si>
  <si>
    <t>63</t>
  </si>
  <si>
    <t>64</t>
  </si>
  <si>
    <t>67</t>
  </si>
  <si>
    <t>65</t>
  </si>
  <si>
    <t>66</t>
  </si>
  <si>
    <t>მილტუჩა პოლ.ადაპტორის დ=125 მმ</t>
  </si>
  <si>
    <t>პოლიეთილენის ადაპტორი დ=125 მმ 16 ატმ</t>
  </si>
  <si>
    <t>პოლიეთილენის ადაპტორი დ=160 მმ 16 ატმ</t>
  </si>
  <si>
    <t>მილტუჩა პოლ.ადაპტორის დ=160 მმ</t>
  </si>
  <si>
    <t>პოლიეთილენის ადაპტორი დ=200 მმ 16 ატმ</t>
  </si>
  <si>
    <t>მილტუჩა პოლ.ადაპტორის დ=200 მმ</t>
  </si>
  <si>
    <t>პოლიეთილენის ადაპტორი დ=315 მმ 16 ატმ</t>
  </si>
  <si>
    <t>მილტუჩა პოლ.ადაპტორის დ=315 მმ</t>
  </si>
  <si>
    <t>პოლიეთილენის ადაპტორი დ=355 მმ 16 ატმ</t>
  </si>
  <si>
    <t>მილტუჩა პოლ. ადაპტორის დ=355 მმ</t>
  </si>
  <si>
    <t xml:space="preserve">ზედნადები ხარჯები </t>
  </si>
  <si>
    <t>გეგმიური მოგება</t>
  </si>
  <si>
    <t>გაუთვალისწინებელი ხარჯები</t>
  </si>
  <si>
    <t xml:space="preserve">დ.ღ.გ. </t>
  </si>
  <si>
    <t>ც</t>
  </si>
  <si>
    <t>5</t>
  </si>
  <si>
    <t>10</t>
  </si>
  <si>
    <t>15</t>
  </si>
  <si>
    <t>18</t>
  </si>
  <si>
    <t>19</t>
  </si>
  <si>
    <t>23</t>
  </si>
  <si>
    <t>24</t>
  </si>
  <si>
    <t>39</t>
  </si>
  <si>
    <t>40</t>
  </si>
  <si>
    <t>42</t>
  </si>
  <si>
    <t>43</t>
  </si>
  <si>
    <t>68</t>
  </si>
  <si>
    <t>69</t>
  </si>
  <si>
    <t>70</t>
  </si>
  <si>
    <t>71</t>
  </si>
  <si>
    <t>ფოლადის მილტუჩა დ=50 მმ</t>
  </si>
  <si>
    <t>ფოლადის მილტუჩა დ=100 მმ</t>
  </si>
  <si>
    <t>ფოლადის მილტუჩა დ=150 მმ</t>
  </si>
  <si>
    <t>ფოლადის მილტუჩა დ=200 მმ</t>
  </si>
  <si>
    <t>ფოლადის მილტუჩა დ=250 მმ</t>
  </si>
  <si>
    <t>ფოლადის მილტუჩა დ=300 მმ</t>
  </si>
  <si>
    <t xml:space="preserve">პოლიეთილენის ელექტრო უნაგირების   მოწყობა </t>
  </si>
  <si>
    <t xml:space="preserve">პოლიეთილენის გადამყვანების მოწყობა  </t>
  </si>
  <si>
    <t xml:space="preserve">პოლიეთილენის და პოლიპროპილენის ქუროების მოწყობა </t>
  </si>
  <si>
    <t xml:space="preserve">პოლიეთილენის, პოლიპროპილენის და  ელექტრო მუხლების მოწყობა </t>
  </si>
  <si>
    <t xml:space="preserve">პოლიეთილენის, პოლიპროპილენის და  ელექტრო სამკაპების  მოწყობა </t>
  </si>
  <si>
    <t>სახანძრო ჰიდრანტის  მოწყობა</t>
  </si>
  <si>
    <t>პოლიეთილენის და კომპოზიტური ჭების  მოწყობა</t>
  </si>
  <si>
    <t>ამერიკანკანკების  მოწყობა</t>
  </si>
  <si>
    <t xml:space="preserve">ამერიკანკა </t>
  </si>
  <si>
    <t xml:space="preserve">პოლიეთილენის სახშობების მოწყობა </t>
  </si>
  <si>
    <t xml:space="preserve">პოლიეთილენის ელექტრო ბრენჩების  მოწყობა </t>
  </si>
  <si>
    <t>წნევის რეგულატორების მოწყობა</t>
  </si>
  <si>
    <t xml:space="preserve">უკუსარქველის მოწყობა დ=50 მმ   </t>
  </si>
  <si>
    <t xml:space="preserve">უკუსარქველი დ=50 მმ </t>
  </si>
  <si>
    <t xml:space="preserve">ურდულის მოწყობა დ=100 მმ   </t>
  </si>
  <si>
    <t xml:space="preserve">ურდულის მოწყობა დ=150 მმ   </t>
  </si>
  <si>
    <t xml:space="preserve">ურდულის მოწყობა დ=200 მმ   </t>
  </si>
  <si>
    <t xml:space="preserve">ურდულის მოწყობა დ=300 მმ   </t>
  </si>
  <si>
    <t>თუჯის ქურო–უნაგირი 100 მმ</t>
  </si>
  <si>
    <t>თუჯის ქურო–უნაგირი 150 მმ</t>
  </si>
  <si>
    <t>თუჯის ქურო–უნაგირი 200 მმ</t>
  </si>
  <si>
    <t>თუჯის ქურო–უნაგირი 250მმ</t>
  </si>
  <si>
    <t>თუჯის ქურო–უნაგირი 300 მმ</t>
  </si>
  <si>
    <t>თუჯის ქურო-უნაგირი დ=400მმ</t>
  </si>
  <si>
    <t>თუჯის ქურო–უნაგირი 500მმ</t>
  </si>
  <si>
    <t>თუჯის ქურო–უნაგირი 600მმ</t>
  </si>
  <si>
    <t>მილტუჩა პოლ.ადაპტორის დ=50-75 მმ</t>
  </si>
  <si>
    <t>პოლიეთილენის ადაპტორი დ=50-75 მმ 16 ატმ</t>
  </si>
  <si>
    <t>პოლიეთილენის ადაპტორი დ=90-110 მმ 16 ატმ</t>
  </si>
  <si>
    <t>მილტუჩა პოლ.ადაპტორის დ=90-110 მმ</t>
  </si>
  <si>
    <t xml:space="preserve">პოლიეთილენის ადაპტორის მილტუჩით მოწყობა დ= 125მმ </t>
  </si>
  <si>
    <t xml:space="preserve">პოლიეთილენის ადაპტორის მილტუჩით მოწყობა დ=90-110 მმ </t>
  </si>
  <si>
    <t xml:space="preserve">პოლიეთილენის ადაპტორის მილტუჩით მოწყობა დ=50-75მმ მმ </t>
  </si>
  <si>
    <t xml:space="preserve">პოლიეთილენის ადაპტორის მილტუჩით მოწყობა დ=160 მმ </t>
  </si>
  <si>
    <t xml:space="preserve">პოლიეთილენის ადაპტორის მილტუჩით მოწყობა დ=315 მმ </t>
  </si>
  <si>
    <t xml:space="preserve">პოლიეთილენის ადაპტორის მილტუჩით მოწყობა დ=355 მმ </t>
  </si>
  <si>
    <t xml:space="preserve">წყალმზომის მოწყობა დ=200 მმ </t>
  </si>
  <si>
    <t xml:space="preserve">წყალმზომის მოწყობა დ=150 მმ </t>
  </si>
  <si>
    <t xml:space="preserve">წყალმზომის მოწყობა დ=100 მმ </t>
  </si>
  <si>
    <t xml:space="preserve">წყალმზომის  მოწყობა დ=80 მმ </t>
  </si>
  <si>
    <t xml:space="preserve">წყალმზომის მოწყობა დ=65 მმ </t>
  </si>
  <si>
    <t xml:space="preserve">წყალმზომის  მოწყობა დ=50-40მმ </t>
  </si>
  <si>
    <t xml:space="preserve">წყალმზომის  მოწყობა დ=32-25-20-15 მმ </t>
  </si>
  <si>
    <t xml:space="preserve">წყლის ფილტრი დ=100მმ </t>
  </si>
  <si>
    <t>წყლის ფილტრი დ=80 მმ</t>
  </si>
  <si>
    <t xml:space="preserve"> წყლის ფილტრი დ=65 მმ</t>
  </si>
  <si>
    <t>ფილტრისა მოწყობა დ=32-15მმ</t>
  </si>
  <si>
    <t>ფილტრის მოწყობა დ=50-40მმ</t>
  </si>
  <si>
    <t>ფილტრის მოწყობა დ=65 მმ</t>
  </si>
  <si>
    <t>ფილტრის  მოწყობა დ=80მმ</t>
  </si>
  <si>
    <t>ფილტრის  მოწყობა დ=100მმ</t>
  </si>
  <si>
    <t>ფილტრის მოწყობა დ=150მმ</t>
  </si>
  <si>
    <t>72</t>
  </si>
  <si>
    <t>73</t>
  </si>
  <si>
    <t>74</t>
  </si>
  <si>
    <t>ფოლადის მილტუჩა დ=65-80 მმ</t>
  </si>
  <si>
    <t xml:space="preserve">პოლიეთილენის ადაპტორის მილტუჩით მოწყობა დ=225-250 მმ </t>
  </si>
  <si>
    <t>პოლიეთილენის ადაპტორი დ=225-250 მმ 16 ატმ</t>
  </si>
  <si>
    <t>მილტუჩა პოლ.ადაპტორის დ=225-250 მმ</t>
  </si>
  <si>
    <t>75</t>
  </si>
  <si>
    <t>ფოლადის მუხლის მოწყობა დ=100/45(90)მმ (1 ცალი)</t>
  </si>
  <si>
    <t>ფოლადის მუხლის მოწყობა დ=250/45(90)მმ (1 ცალი)</t>
  </si>
  <si>
    <t>GWP-ს მასალა</t>
  </si>
  <si>
    <t xml:space="preserve">პოლიეთილენის ელექტრო ბრენჩები </t>
  </si>
  <si>
    <t xml:space="preserve">წნევის რეგულატორები </t>
  </si>
  <si>
    <t xml:space="preserve">პოლიეთილენის უკუსარქველი დ=100 მმ </t>
  </si>
  <si>
    <t xml:space="preserve">თუჯის ურდული დ=200 მმ PN16 </t>
  </si>
  <si>
    <t xml:space="preserve">თუჯის ურდული დ=250მმ PN16 </t>
  </si>
  <si>
    <t xml:space="preserve">თუჯის ურდული დ=300მმ PN16 </t>
  </si>
  <si>
    <t>პოლიეთილენის ელექტრო უნაგირები</t>
  </si>
  <si>
    <t xml:space="preserve">პოლიეთილენის გადამყვანები </t>
  </si>
  <si>
    <t xml:space="preserve">პოლიეთილენის და პოლიპროპილენის ქუროები </t>
  </si>
  <si>
    <t xml:space="preserve">ელექტრო, პოლიეთილენის და პოლიპროპილენის სამკაპები  </t>
  </si>
  <si>
    <t>პოლიეთილენის და კომპოზიტური ჭები</t>
  </si>
  <si>
    <t xml:space="preserve">სახანძრო ჰიდრანტი  </t>
  </si>
  <si>
    <t>პოლიპროპილენის გამტარადი</t>
  </si>
  <si>
    <t xml:space="preserve">თითბერის გამტარადები </t>
  </si>
  <si>
    <t xml:space="preserve">პოლიეთილენის სახშობები </t>
  </si>
  <si>
    <t>მ</t>
  </si>
  <si>
    <t>1-1</t>
  </si>
  <si>
    <t>წყალი</t>
  </si>
  <si>
    <t>მ³</t>
  </si>
  <si>
    <t>4-1</t>
  </si>
  <si>
    <t>7-1</t>
  </si>
  <si>
    <t>11-1</t>
  </si>
  <si>
    <t>16-1</t>
  </si>
  <si>
    <t>პოლიეთილენის მილი დ=90 მმ 16 ატმ</t>
  </si>
  <si>
    <t>პოლიეთილენის მილი დ=110 მმ 16 ატმ</t>
  </si>
  <si>
    <t>27-1</t>
  </si>
  <si>
    <t>28-1</t>
  </si>
  <si>
    <t>პოლიეთილენის მილი დ=125 მმ 16 ატმ</t>
  </si>
  <si>
    <t>29-1</t>
  </si>
  <si>
    <t>30-1</t>
  </si>
  <si>
    <t>31-1</t>
  </si>
  <si>
    <t>პოლიეთილენის მილი დ=160 მმ 16 ატმ</t>
  </si>
  <si>
    <t>32-1</t>
  </si>
  <si>
    <t>33-1</t>
  </si>
  <si>
    <t>34-1</t>
  </si>
  <si>
    <t>პოლიეთილენის მილი დ=200 მმ 16 ატმ</t>
  </si>
  <si>
    <t>35-1</t>
  </si>
  <si>
    <t>36-1</t>
  </si>
  <si>
    <t>37-1</t>
  </si>
  <si>
    <t>პოლიეთილენის მილი დ=225 მმ 16 ატმ</t>
  </si>
  <si>
    <t>38-1</t>
  </si>
  <si>
    <t>39-1</t>
  </si>
  <si>
    <t>40-1</t>
  </si>
  <si>
    <t>პოლიეთილენის მილი დ=250 მმ 16 ატმ</t>
  </si>
  <si>
    <t>41-1</t>
  </si>
  <si>
    <t>42-1</t>
  </si>
  <si>
    <t>43-1</t>
  </si>
  <si>
    <t>პოლიეთილენის მილი დ=315 მმ 16 ატმ</t>
  </si>
  <si>
    <t>44-1</t>
  </si>
  <si>
    <t>45-1</t>
  </si>
  <si>
    <t>46-1</t>
  </si>
  <si>
    <t>პოლიეთილენის მილი დ=355 მმ 16 ატმ</t>
  </si>
  <si>
    <t>47-1</t>
  </si>
  <si>
    <t>48-1</t>
  </si>
  <si>
    <t>49-1</t>
  </si>
  <si>
    <t>პოლიეთილენის მილი დ=450 მმ 16 ატმ</t>
  </si>
  <si>
    <t>50-1</t>
  </si>
  <si>
    <t>51-1</t>
  </si>
  <si>
    <t>52-1</t>
  </si>
  <si>
    <t>53-1</t>
  </si>
  <si>
    <t>54-1</t>
  </si>
  <si>
    <t>55-1</t>
  </si>
  <si>
    <t>56-1</t>
  </si>
  <si>
    <t>57-1</t>
  </si>
  <si>
    <t>58-1</t>
  </si>
  <si>
    <t>59-1</t>
  </si>
  <si>
    <t>60-1</t>
  </si>
  <si>
    <t>61-1</t>
  </si>
  <si>
    <t>62-1</t>
  </si>
  <si>
    <t>63-1</t>
  </si>
  <si>
    <t>65-1</t>
  </si>
  <si>
    <t>66-1</t>
  </si>
  <si>
    <t>67-1</t>
  </si>
  <si>
    <t>68-1</t>
  </si>
  <si>
    <t>69-1</t>
  </si>
  <si>
    <t>70-1</t>
  </si>
  <si>
    <t>71-1</t>
  </si>
  <si>
    <t>72-1</t>
  </si>
  <si>
    <t>73-1</t>
  </si>
  <si>
    <t>74-1</t>
  </si>
  <si>
    <t>75-1</t>
  </si>
  <si>
    <t>76-1</t>
  </si>
  <si>
    <t>77-1</t>
  </si>
  <si>
    <t>78-1</t>
  </si>
  <si>
    <t>79-1</t>
  </si>
  <si>
    <t>80-1</t>
  </si>
  <si>
    <t>83-1</t>
  </si>
  <si>
    <t>84-1</t>
  </si>
  <si>
    <t>85-1</t>
  </si>
  <si>
    <t>86-1</t>
  </si>
  <si>
    <t>87-1</t>
  </si>
  <si>
    <t>88-1</t>
  </si>
  <si>
    <t>ფოლადის მილი დ=150 მმ 16 ატმ</t>
  </si>
  <si>
    <t>89-1</t>
  </si>
  <si>
    <t>90-1</t>
  </si>
  <si>
    <t>91-1</t>
  </si>
  <si>
    <t>ფოლადის მილი დ=219 მმ 16 ატმ</t>
  </si>
  <si>
    <t>92-1</t>
  </si>
  <si>
    <t>93-1</t>
  </si>
  <si>
    <t>94-1</t>
  </si>
  <si>
    <t>95-1</t>
  </si>
  <si>
    <t>96-1</t>
  </si>
  <si>
    <t>97-1</t>
  </si>
  <si>
    <t>98-1</t>
  </si>
  <si>
    <t>99-1</t>
  </si>
  <si>
    <t>100-1</t>
  </si>
  <si>
    <t>ფოლადის მილი დ=1000 მმ 16 ატმ</t>
  </si>
  <si>
    <t>101-1</t>
  </si>
  <si>
    <t>102-1</t>
  </si>
  <si>
    <t>103-1</t>
  </si>
  <si>
    <t>105-1</t>
  </si>
  <si>
    <t xml:space="preserve">პოლიეთილენის გოფრირებული მილის დ=150 მმ გამოცდა ჰერმეტულობაზე    </t>
  </si>
  <si>
    <t>106-1</t>
  </si>
  <si>
    <t>107-1</t>
  </si>
  <si>
    <t>პოლიეთილენის გოფრირებული მილი წყალარინების დ=200 მმ</t>
  </si>
  <si>
    <t xml:space="preserve">კანალიზაციის პოლიეთილენის გოფრირებული მილის d=200 მმ გამოცდა ჰერმეტულობაზე                 </t>
  </si>
  <si>
    <t>109-1</t>
  </si>
  <si>
    <t>პოლიეთილენის გოფრირებული მილი წყალარინების დ=250 მმ</t>
  </si>
  <si>
    <t>110-1</t>
  </si>
  <si>
    <t>111-1</t>
  </si>
  <si>
    <t xml:space="preserve">პოლიეთილენის მილის დ=300 მმ, გამოცდა ჰერმეტულობაზე     </t>
  </si>
  <si>
    <t>112-1</t>
  </si>
  <si>
    <t>113-1</t>
  </si>
  <si>
    <t xml:space="preserve">პოლიეთილენის გოფრირებული მილის დ=400 მმ, გამოცდა ჰერმეტულობაზე     </t>
  </si>
  <si>
    <t>114-1</t>
  </si>
  <si>
    <t>115-1</t>
  </si>
  <si>
    <t>პოლიეთილენის გოფრირებული მილი წყალარინების დ=500 მმ</t>
  </si>
  <si>
    <t xml:space="preserve">პოლიეთილენის მილის დ=500 მმ გამოცდა ჰერმეტულობაზე     </t>
  </si>
  <si>
    <t>116-1</t>
  </si>
  <si>
    <t>117-1</t>
  </si>
  <si>
    <t xml:space="preserve">პოლიეთილენის მილის დ=600 მმ გამოცდა ჰერმეტულობაზე     </t>
  </si>
  <si>
    <t>118-1</t>
  </si>
  <si>
    <t>119-1</t>
  </si>
  <si>
    <t xml:space="preserve">პოლიეთილენის გოფრირებული მილის დ=800 მმ </t>
  </si>
  <si>
    <t xml:space="preserve">პოლიეთილენის მილის დ=800 მმ გამოცდა ჰერმეტულობაზე     </t>
  </si>
  <si>
    <t>120-1</t>
  </si>
  <si>
    <t>121-1</t>
  </si>
  <si>
    <t xml:space="preserve">პოლიეთილენის გოფრირებული მილის დ=1000 მმ </t>
  </si>
  <si>
    <t xml:space="preserve">პოლიეთილენის მილის დ=1000 მმ გამოცდა ჰერმეტულობაზე     </t>
  </si>
  <si>
    <t>122-1</t>
  </si>
  <si>
    <t>საპროექტო კანალიზაციის პოლიეთილენის გოფრირებული მილის  მიერთება  არსებულ   ქსელზე, არსებულ კანალიზაციის ჭაში</t>
  </si>
  <si>
    <t>ადგ.</t>
  </si>
  <si>
    <t>123-1</t>
  </si>
  <si>
    <t>მ3</t>
  </si>
  <si>
    <t>123-2</t>
  </si>
  <si>
    <t>სამშენებლო ქვიშა</t>
  </si>
  <si>
    <t>პოლიეთილენის მილი დ=20-50 მმ 16 ატმ</t>
  </si>
  <si>
    <t xml:space="preserve">წყალსადენის პოლიეთილენის მილის  მონტაჟი  დ=63-75  მმ </t>
  </si>
  <si>
    <t>პოლიეთილენის მილი დ=63-75 მმ 16 ატმ</t>
  </si>
  <si>
    <t>92</t>
  </si>
  <si>
    <t xml:space="preserve">წყალსადენის პოლიეთილენის მილის მონტაჟი-  დ=110 მმ </t>
  </si>
  <si>
    <t>98</t>
  </si>
  <si>
    <t>86</t>
  </si>
  <si>
    <t>87</t>
  </si>
  <si>
    <t xml:space="preserve">წყალსადენის პოლიეთილენის მილის მონტაჟი-  დ=125  მმ </t>
  </si>
  <si>
    <t>88</t>
  </si>
  <si>
    <t>89</t>
  </si>
  <si>
    <t>90</t>
  </si>
  <si>
    <t>91</t>
  </si>
  <si>
    <t>93</t>
  </si>
  <si>
    <t xml:space="preserve">წყალსადენის პოლიეთილენის მილის მონტაჟი- დ=200 მმ </t>
  </si>
  <si>
    <t>94</t>
  </si>
  <si>
    <t>95</t>
  </si>
  <si>
    <t>96</t>
  </si>
  <si>
    <t xml:space="preserve">წყალსადენის პოლიეთილენის მონტაჟი დ=225მმ </t>
  </si>
  <si>
    <t>97</t>
  </si>
  <si>
    <t xml:space="preserve">წყალსადენის პოლიეთილენის მილის მონტაჟი-  დ=250მმ </t>
  </si>
  <si>
    <t xml:space="preserve">წყალსადენის პოლიეთილენის მილის მონტაჟი  d=160 მმ   </t>
  </si>
  <si>
    <t xml:space="preserve">წყალსადენის პოლიეთილენის მილის მონტაჟი  დ=315მმ </t>
  </si>
  <si>
    <t xml:space="preserve">წყალსადენის პოლიეთილენის მილის მონტაჟი  დ=355 მმ </t>
  </si>
  <si>
    <t xml:space="preserve">წყალსადენის პოლიეთილენის მილის მონტაჟი დ=450 მმ </t>
  </si>
  <si>
    <t>მილი PPR დ=20-50 მმ 16 ატმ</t>
  </si>
  <si>
    <t xml:space="preserve">წყალსადენის PPR მილების, მონტაჟი   დ=20-50 მმ </t>
  </si>
  <si>
    <t xml:space="preserve">წყალსადენის PPR მილების d=20-50მმ  გარეცხვა ქლორიანი წყლით       </t>
  </si>
  <si>
    <t>115</t>
  </si>
  <si>
    <t>ფოლადის მილი დ=40-50 მმ 16 ატმ</t>
  </si>
  <si>
    <t>ფოლადის მილი დ=65-76 მმ 16 ატმ</t>
  </si>
  <si>
    <t>ფოლადის მილი დ=80-100 მმ 16 ატმ</t>
  </si>
  <si>
    <t>ფოლადის მილის დ=40-50მ მონტაჟი</t>
  </si>
  <si>
    <t>ფოლადის მილის დ=65-76მმ ,მონტაჟი</t>
  </si>
  <si>
    <t xml:space="preserve">ფოლადის მილის დ=80-100მმ  მონტაჟი  </t>
  </si>
  <si>
    <t>ფოლადის მილის დ=150მმ  მონტაჟი</t>
  </si>
  <si>
    <t>ფოლადის მილის დ=219მმ  მონტაჟი</t>
  </si>
  <si>
    <t>ფოლადის მილის დ=273მმ მონტაჟი</t>
  </si>
  <si>
    <t xml:space="preserve">ფოლადის მილი დ=273 მმ 16 ატმ </t>
  </si>
  <si>
    <t xml:space="preserve">ფოლადის მილი დ=325 მმ 16 ატმ </t>
  </si>
  <si>
    <t>ფოლადის მილის დ=325მმ მონტაჟი</t>
  </si>
  <si>
    <t>ფოლადის მილის დ=1000 მმ  მონტაჟი</t>
  </si>
  <si>
    <t xml:space="preserve"> მილების  d=20-50 მმ  ჰიდრავლიკური გამოცდა </t>
  </si>
  <si>
    <t xml:space="preserve">მილების დ=63-75 მმ ჰიდრავლიკური გამოცდა </t>
  </si>
  <si>
    <t xml:space="preserve">მილის დ=90 მმ ჰიდრავლიკური გამოცდა </t>
  </si>
  <si>
    <t xml:space="preserve"> მილის  დ=110 მმ ჰიდრავლიკური გამოცდა </t>
  </si>
  <si>
    <t xml:space="preserve"> მილის დ=125 მმ ჰიდრავლიკური გამოცდა </t>
  </si>
  <si>
    <t xml:space="preserve"> მილის  d=160 მმ  ჰიდრავლიკური გამოცდა </t>
  </si>
  <si>
    <t xml:space="preserve">მილის დ=200 მმ, ჰიდრავლიკური გამოცდა </t>
  </si>
  <si>
    <t xml:space="preserve"> მილის დ=225 მმ, ჰიდრავლიკური გამოცდა </t>
  </si>
  <si>
    <t xml:space="preserve"> მილის დ=250 მმ, ჰიდრავლიკური გამოცდა </t>
  </si>
  <si>
    <t xml:space="preserve">მილის დ=315 მმ, ჰიდრავლიკური გამოცდა </t>
  </si>
  <si>
    <t xml:space="preserve"> მილის  დ=355 მმ, ჰიდრავლიკური გამოცდა </t>
  </si>
  <si>
    <t xml:space="preserve"> მილის დ=450 მმ, ჰიდრავლიკური გამოცდა </t>
  </si>
  <si>
    <t xml:space="preserve"> PPR მილების d=20-50მმ  ჰიდრავლიკური გამოცდა </t>
  </si>
  <si>
    <t xml:space="preserve">წყალსადენის  მილის  d=20-50 მმ  გარეცხვა ქლორიანი წყლით       </t>
  </si>
  <si>
    <t xml:space="preserve">წყალსადენის  მილის  d=63-75 მმ  გარეცხვა ქლორიანი წყლით       </t>
  </si>
  <si>
    <t>წყალსადენის  მილის გარეცხვა ქლორიანი წყლით დ=90მმ</t>
  </si>
  <si>
    <t>წყალსადენის  მილის გარეცხვა ქლორიანი წყლით დ=110მმ</t>
  </si>
  <si>
    <t>წყალსადენის მილის გარეცხვა ქლორიანი წყლით დ=125მმ</t>
  </si>
  <si>
    <t xml:space="preserve">წყალსადენის მილის   გარეცხვა ქლორიანი წყლით  d=160 მმ </t>
  </si>
  <si>
    <t xml:space="preserve">წყალსადენის  მილის  გარეცხვა ქლორიანი წყლით d=200 მმ    </t>
  </si>
  <si>
    <t xml:space="preserve">წყალსადენის მილის    გარეცხვა ქლორიანი წყლით d=225 მმ      </t>
  </si>
  <si>
    <t>წყალსადენის  მილის   გარეცხვა ქლორიანი წყლით   d=250 მმ</t>
  </si>
  <si>
    <t xml:space="preserve">წყალსადენის მილის  გარეცხვა ქლორიანი წყლით  d=315 მმ  </t>
  </si>
  <si>
    <t xml:space="preserve">წყალსადენის  მილის  გარეცხვა ქლორიანი წყლით  d=355 მმ   </t>
  </si>
  <si>
    <t xml:space="preserve">წყალსადენის მილის   გარეცხვა ქლორიანი წყლით  d=450 მმ    </t>
  </si>
  <si>
    <t>პოლიეთილენის გოფრირებული მილის მოწყობა დ=100 მმ</t>
  </si>
  <si>
    <t>პოლიეთილენის გოფრირებული მილის მოწყობა დ=200 მმ</t>
  </si>
  <si>
    <t>პოლიეთილენის გოფრირებული მილის მოწყობა დ=150 მმ</t>
  </si>
  <si>
    <t>პოლიეთილენის გოფრირებული მილის დ=100 მმ გამოცდა ჰერმეტულობაზე</t>
  </si>
  <si>
    <t xml:space="preserve">პოლიეთილენის გოფრირებული მილის დ=250მმ გამოცდა ჰერმეტულობაზე    </t>
  </si>
  <si>
    <t>პოლიეთილენის გოფრირებული მილის მოწყობა დ=800 მმ</t>
  </si>
  <si>
    <t>პოლიეთილენის გოფრირებული მილის მოწყობა დ=500 მმ</t>
  </si>
  <si>
    <t xml:space="preserve">პოლიეთილენის გოფრირებული მილის მოწყობა დ=400 მმ, </t>
  </si>
  <si>
    <t>პოლიეთილენის გოფრირებული მილის მოწყობა დ=250 მმ</t>
  </si>
  <si>
    <t>პოლიეთილენის გოფრირებული მილის მოწყობა დ=300 მმ</t>
  </si>
  <si>
    <t>პოლიეთილენის გოფრირებული მილის მოწყობა დ=600 მმ</t>
  </si>
  <si>
    <t>პოლიეთილენის გოფრირებული მილის მოწყობა დ=1000 მმ</t>
  </si>
  <si>
    <t>რ/ბ ანაკრები წრიული ჭის   (1 ცალი) შეძენა-  მონტაჟი, რკბ. ძირის ფილით, რკბ რგოლებით, რკბ. გადახურვის ფილა თუჯის ხუფით D=1.0 მ H-1 მ  გამირების მოწყობის გათვალისწინებით</t>
  </si>
  <si>
    <t>რკინა–ბეტონის რგოლი h=1000მმ, d=1000მმ</t>
  </si>
  <si>
    <t>რკინა–ბეტონის გადახურვის ფილა 1.2X1.2მ (სისქით 0.15 მ) თუჯის მრგვალი ხუფით</t>
  </si>
  <si>
    <t>რკინა-ბეტონის ჭის ფსკერის ფილა 1.2X1.2X0.18 (მ)</t>
  </si>
  <si>
    <t>ბეტონი B-15</t>
  </si>
  <si>
    <t>რ/ბ ანაკრები წრიული ჭა  (1 ცალი) შეძენა-  მონტაჟი, რკბ. ძირის ფილით, რკბ რგოლებით, რკბ. გადახურვის ფილა თუჯის ხუფით D=1.0 მ H-1.5 მ  გამირების მოწყობის გათვალისწინებით</t>
  </si>
  <si>
    <t>რკინა–ბეტონის რგოლი h=500მმ, d=1000მმ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</si>
  <si>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H-2.0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</si>
  <si>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H-1.0 მ  გამირების მოწყობის გათვალისწინებით</t>
  </si>
  <si>
    <t>რკინა–ბეტონის რგოლი h=1000მმ, d=1500მმ</t>
  </si>
  <si>
    <t>რკინა–ბეტონის გადახურვის ფილა 1.5X1.5მ (სისქით 0.15 მ) თუჯის მრგვალი ხუფით</t>
  </si>
  <si>
    <t>რკინა-ბეტონის ჭის ფსკერის ფილა 1.7X1.7X0.18 (მ)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</si>
  <si>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H-1.5 მ  გამირების მოწყობის გათვალისწინებით</t>
  </si>
  <si>
    <t>რკინა–ბეტონის რგოლი h=500მმ, d=1500მმ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</si>
  <si>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H-2.0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</si>
  <si>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H-1.0 მ გამირების მოწყობის გათვალისწინებით</t>
  </si>
  <si>
    <t>რკინა–ბეტონის რგოლი h=1000მმ, d=2000მმ</t>
  </si>
  <si>
    <t>რკინა–ბეტონის გადახურვის ფილა2.0X2.0მ (სისქით 0.15 მ) თუჯის მრგვალი ხუფით</t>
  </si>
  <si>
    <t>რკინა-ბეტონის ჭის ფსკერის ფილა 2.2X2.2X0.18 (მ)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</si>
  <si>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H-1.5 მ გამირების მოწყობის გათვალისწინებით</t>
  </si>
  <si>
    <t>რკინა–ბეტონის რგოლი h=500მმ, d=2000მმ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</si>
  <si>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H-2.0 მ გამირების მოწყობის გათვალისწინებით</t>
  </si>
  <si>
    <t>ჭის გადახურვის ფილაზე თუჯის ჩარჩო ხუფის შეძენა, მოწყობა</t>
  </si>
  <si>
    <t>თუჯის ჩარჩო/ხუფი 64 სმ</t>
  </si>
  <si>
    <t>მ2</t>
  </si>
  <si>
    <t>წყალსადენის ჭები</t>
  </si>
  <si>
    <t>წყალარინების ჭა</t>
  </si>
  <si>
    <t>ქვიშა–ხრეშოვანი ნარევი 0–40 მმ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</si>
  <si>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</si>
  <si>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დაყრა </t>
  </si>
  <si>
    <t>დამუშავებული გრუნტის დატვირთვა ექსკავატორით ავ/თვითმცლელზე</t>
  </si>
  <si>
    <t>IV კატ. გრუნტის დამუშავება ხელით, ავტოთვითმცლელზე დატვირთვით</t>
  </si>
  <si>
    <t xml:space="preserve">IV კატ. გრუნტის დამუშავება ხელით, გვერდზე დაყრა </t>
  </si>
  <si>
    <t>V კატეგორიის გრუნტის დამუშავება ხელით, ავტოთვითმცლელზე დატვირთვით</t>
  </si>
  <si>
    <t>V კატ. გრუნტის დამუშავება ხელით, გვერდზე დაყრა</t>
  </si>
  <si>
    <t>V  კატ. გრუნტის დამუშავება კოდალით</t>
  </si>
  <si>
    <t>V კატ. გრუნტის თხრილის ძირის   დამუშავება ხელით  პნევმოჩაქუჩით, ამოღებული გრუნტის ავტოთვითმცლელზე დატვირთვა</t>
  </si>
  <si>
    <t>პნევმოჩაქუჩით დამუშავებული გრუნტის ამოყრა ტრანშეიდან დატვირთვა ავტოთვითმცლელზე ხელით</t>
  </si>
  <si>
    <t>პნევმოჩაქუჩით დამუშავებული გრუნტის ამოყრა ტრანშეიდან, გვერდზე დაყრით</t>
  </si>
  <si>
    <t>VI  კატ. გრუნტის დამუშავება კოდალით</t>
  </si>
  <si>
    <t>VI კატ. გრუნტის დამუშავება პნევმოჩაქუჩით</t>
  </si>
  <si>
    <t>ქვიშის საფარის მოწყობა, დატკეპნით (K=0.98-1.25) მილის ქვეშ 15 სმ, ზემოდან  30 სმ</t>
  </si>
  <si>
    <t>მიწის თხრილის  კედლებისა და ჭის ქვაბულის გამაგრება ხის ფარებით</t>
  </si>
  <si>
    <t>მ²</t>
  </si>
  <si>
    <t>ხის ძელი</t>
  </si>
  <si>
    <t>ფიცარი ჩამოუგანავი 40-60 მმ III ხ.</t>
  </si>
  <si>
    <t>მიწის სამუშაოები</t>
  </si>
  <si>
    <t>IV კატეგორიის გრუნტის დამუშავება ექსკავატორით ა/მ დატვირთვით</t>
  </si>
  <si>
    <t>V კატეგორიის გრუნტის დამუშავება ექსკავატორით   ა/მ დატვირთვით</t>
  </si>
  <si>
    <t>III კატ. გრუნტის დამუშავება ექსკავატორით , გვერდზე დაყრა</t>
  </si>
  <si>
    <t>IV კატ. გრუნტის დამუშავება ექსკავატორით  გვერდზე დაყრა</t>
  </si>
  <si>
    <t>V კატ. გრუნტის დამუშავება ექსკავატორით , გვერდზე დაყრა</t>
  </si>
  <si>
    <t>III კატეგორიის გრუნტის დამუშავება ექსკავატორით   ა/მ დატვირთვით</t>
  </si>
  <si>
    <t xml:space="preserve">კოდალით დამუშავებული V კატ. გრუნტის დატვირთვა ავტოთვითმცლელზე ექსკავატორით </t>
  </si>
  <si>
    <t xml:space="preserve">კოდალით დამუშავებული VI კატ. გრუნტის დატვირთვა ავტოთვითმცლელზე ექსკავატორით </t>
  </si>
  <si>
    <t xml:space="preserve">ქვიშა და ინერტული </t>
  </si>
  <si>
    <t>თხრილის კედლების გამაგრება</t>
  </si>
  <si>
    <t xml:space="preserve">მილები </t>
  </si>
  <si>
    <t>31-2</t>
  </si>
  <si>
    <t>109</t>
  </si>
  <si>
    <t>110</t>
  </si>
  <si>
    <t>111</t>
  </si>
  <si>
    <t>112</t>
  </si>
  <si>
    <t>113</t>
  </si>
  <si>
    <t>117</t>
  </si>
  <si>
    <t>114</t>
  </si>
  <si>
    <t>116</t>
  </si>
  <si>
    <t>118</t>
  </si>
  <si>
    <t>119</t>
  </si>
  <si>
    <t>120</t>
  </si>
  <si>
    <t>121</t>
  </si>
  <si>
    <t>გრუნტის ტრანსპორტირება</t>
  </si>
  <si>
    <t>გადაზიდვის მანძილი 1-5 კმ</t>
  </si>
  <si>
    <t>გადაზიდვის მანძილი 6-10კმ</t>
  </si>
  <si>
    <t>გადაზიდვის მანძილი 11-15კმ</t>
  </si>
  <si>
    <t>გადაზიდვის მანძილი 16-20 კმ</t>
  </si>
  <si>
    <t>გადაზიდვის მანძილი 21-25კმ</t>
  </si>
  <si>
    <t>გადაზიდვის მანძილი 26-30კმ</t>
  </si>
  <si>
    <t>მატერიალური რესურსი</t>
  </si>
  <si>
    <t>თუჯის ქურო-უნაგირის მოწყობა დ=100 მმ</t>
  </si>
  <si>
    <t>თუჯის ქურო-უნაგირის  მოწყობა დ=150 მმ</t>
  </si>
  <si>
    <t>თუჯის ქურო-უნაგირის ს მოწყობა დ=300 მმ</t>
  </si>
  <si>
    <t>თუჯის ქურო-უნაგირის  მოწყობა დ=250</t>
  </si>
  <si>
    <t>თუჯის ქურო-უნაგირის მოწყობა დ=200 მმ</t>
  </si>
  <si>
    <t>თუჯის  ქურო-უნაგირის მოწყობა დ=400მმ</t>
  </si>
  <si>
    <t>თუჯის ქურო-უნაგირის მოწყობა დ=600 მმ</t>
  </si>
  <si>
    <t>თუჯის  ქურო-უნაგირის მოწყობა დ=500 მმ</t>
  </si>
  <si>
    <t>ფასონური ნაწილები</t>
  </si>
  <si>
    <r>
      <t>მ</t>
    </r>
    <r>
      <rPr>
        <vertAlign val="superscript"/>
        <sz val="12"/>
        <color theme="1"/>
        <rFont val="Sylfaen"/>
        <family val="1"/>
      </rPr>
      <t>3</t>
    </r>
  </si>
  <si>
    <t xml:space="preserve">პოლიეთილენის გოფრირებული მილი დ=600 მმ </t>
  </si>
  <si>
    <t>პოლიეთილენის გოფრირებული მილი დ=400 მმ</t>
  </si>
  <si>
    <t>პოლიეთილენის გოფრირებული მილი დ=300 მმ</t>
  </si>
  <si>
    <t>პოლიეთილენის გოფრირებული მილი დ=150 მმ</t>
  </si>
  <si>
    <t>პოლიეთილენის გოფრირებული მილიდ=100 მმ</t>
  </si>
  <si>
    <t>64-1</t>
  </si>
  <si>
    <t>82-2</t>
  </si>
  <si>
    <t>99-2</t>
  </si>
  <si>
    <t>189-1</t>
  </si>
  <si>
    <t>129-1</t>
  </si>
  <si>
    <t>119-2</t>
  </si>
  <si>
    <t>119-3</t>
  </si>
  <si>
    <t>119-4</t>
  </si>
  <si>
    <t>120-2</t>
  </si>
  <si>
    <t>120-3</t>
  </si>
  <si>
    <t>120-4</t>
  </si>
  <si>
    <t>122-2</t>
  </si>
  <si>
    <t>121-2</t>
  </si>
  <si>
    <t>121-3</t>
  </si>
  <si>
    <t>171-1</t>
  </si>
  <si>
    <t>121-4</t>
  </si>
  <si>
    <t>122-3</t>
  </si>
  <si>
    <t>122-4</t>
  </si>
  <si>
    <t>123-3</t>
  </si>
  <si>
    <t>123-4</t>
  </si>
  <si>
    <t>124-1</t>
  </si>
  <si>
    <t>124-2</t>
  </si>
  <si>
    <t>124-3</t>
  </si>
  <si>
    <t>124-4</t>
  </si>
  <si>
    <t>125-1</t>
  </si>
  <si>
    <t>128-2</t>
  </si>
  <si>
    <t>125-2</t>
  </si>
  <si>
    <t>125-3</t>
  </si>
  <si>
    <t>125-4</t>
  </si>
  <si>
    <t>126-1</t>
  </si>
  <si>
    <t>126-5</t>
  </si>
  <si>
    <t>126-2</t>
  </si>
  <si>
    <t>126-3</t>
  </si>
  <si>
    <t>126-4</t>
  </si>
  <si>
    <t>127-1</t>
  </si>
  <si>
    <t>127-2</t>
  </si>
  <si>
    <t>127-3</t>
  </si>
  <si>
    <t>127-4</t>
  </si>
  <si>
    <t>128-1</t>
  </si>
  <si>
    <t>130-1</t>
  </si>
  <si>
    <t>130-2</t>
  </si>
  <si>
    <t>130-3</t>
  </si>
  <si>
    <t>130-4</t>
  </si>
  <si>
    <t>131-1</t>
  </si>
  <si>
    <t>132-2</t>
  </si>
  <si>
    <t>132-4</t>
  </si>
  <si>
    <t>132-3</t>
  </si>
  <si>
    <t>133-1</t>
  </si>
  <si>
    <t>133-2</t>
  </si>
  <si>
    <t>133-3</t>
  </si>
  <si>
    <t>133-4</t>
  </si>
  <si>
    <t>134-1</t>
  </si>
  <si>
    <t>134-2</t>
  </si>
  <si>
    <t>134-3</t>
  </si>
  <si>
    <t>134-4</t>
  </si>
  <si>
    <t>135-1</t>
  </si>
  <si>
    <t>135-2</t>
  </si>
  <si>
    <t>135-3</t>
  </si>
  <si>
    <t>135-4</t>
  </si>
  <si>
    <t>136-1</t>
  </si>
  <si>
    <t>136-2</t>
  </si>
  <si>
    <t>136-3</t>
  </si>
  <si>
    <t>136-4</t>
  </si>
  <si>
    <t>137-1</t>
  </si>
  <si>
    <t>145-1</t>
  </si>
  <si>
    <t>137-2</t>
  </si>
  <si>
    <t>137-3</t>
  </si>
  <si>
    <t>137-4</t>
  </si>
  <si>
    <t>138-1</t>
  </si>
  <si>
    <t>138-5</t>
  </si>
  <si>
    <t>138-2</t>
  </si>
  <si>
    <t>138-3</t>
  </si>
  <si>
    <t>138-4</t>
  </si>
  <si>
    <t>139-1</t>
  </si>
  <si>
    <t>139-2</t>
  </si>
  <si>
    <t>139-3</t>
  </si>
  <si>
    <t>139-4</t>
  </si>
  <si>
    <t>141-1</t>
  </si>
  <si>
    <t>141-3</t>
  </si>
  <si>
    <t>141-4</t>
  </si>
  <si>
    <t>140-1</t>
  </si>
  <si>
    <t>140-2</t>
  </si>
  <si>
    <t>140-3</t>
  </si>
  <si>
    <t>140-4</t>
  </si>
  <si>
    <t>142-1</t>
  </si>
  <si>
    <t>142-2</t>
  </si>
  <si>
    <t>142-3</t>
  </si>
  <si>
    <t>142-4</t>
  </si>
  <si>
    <t>143-1</t>
  </si>
  <si>
    <t>144-1</t>
  </si>
  <si>
    <t>148-1</t>
  </si>
  <si>
    <t>147-1</t>
  </si>
  <si>
    <t>146-1</t>
  </si>
  <si>
    <t>149-1</t>
  </si>
  <si>
    <t>150-1</t>
  </si>
  <si>
    <t>151-1</t>
  </si>
  <si>
    <t>152-1</t>
  </si>
  <si>
    <t>153-1</t>
  </si>
  <si>
    <t>154-1</t>
  </si>
  <si>
    <t>155-1</t>
  </si>
  <si>
    <t>156-1</t>
  </si>
  <si>
    <t>157-1</t>
  </si>
  <si>
    <t>158-1</t>
  </si>
  <si>
    <t>159-1</t>
  </si>
  <si>
    <t>160-1</t>
  </si>
  <si>
    <t>161-1</t>
  </si>
  <si>
    <t>163-1</t>
  </si>
  <si>
    <t>164-1</t>
  </si>
  <si>
    <t>165-1</t>
  </si>
  <si>
    <t>166-1</t>
  </si>
  <si>
    <t>167-1</t>
  </si>
  <si>
    <t xml:space="preserve">ურდულის მოწყობა დ=80 მმ   </t>
  </si>
  <si>
    <t>168-1</t>
  </si>
  <si>
    <t>169-1</t>
  </si>
  <si>
    <t>170-1</t>
  </si>
  <si>
    <t>172-1</t>
  </si>
  <si>
    <t>173-1</t>
  </si>
  <si>
    <t>174-1</t>
  </si>
  <si>
    <t>175-1</t>
  </si>
  <si>
    <t>176-1</t>
  </si>
  <si>
    <t>177-1</t>
  </si>
  <si>
    <t>178-1</t>
  </si>
  <si>
    <t>179-1</t>
  </si>
  <si>
    <t>180-1</t>
  </si>
  <si>
    <t>181-1</t>
  </si>
  <si>
    <t>182-1</t>
  </si>
  <si>
    <t>183-1</t>
  </si>
  <si>
    <t>184-1</t>
  </si>
  <si>
    <t>185-1</t>
  </si>
  <si>
    <t>185-2</t>
  </si>
  <si>
    <t>186-1</t>
  </si>
  <si>
    <t>186-2</t>
  </si>
  <si>
    <t>187-1</t>
  </si>
  <si>
    <t>187-2</t>
  </si>
  <si>
    <t>188-1</t>
  </si>
  <si>
    <t>188-2</t>
  </si>
  <si>
    <t>190-1</t>
  </si>
  <si>
    <t>191-1</t>
  </si>
  <si>
    <t>192-1</t>
  </si>
  <si>
    <t>194-1</t>
  </si>
  <si>
    <t>195-1</t>
  </si>
  <si>
    <t>196-1</t>
  </si>
  <si>
    <t>197-1</t>
  </si>
  <si>
    <t>198-1</t>
  </si>
  <si>
    <t>199-1</t>
  </si>
  <si>
    <t>200-1</t>
  </si>
  <si>
    <t>201-1</t>
  </si>
  <si>
    <t>202-1</t>
  </si>
  <si>
    <t>203-1</t>
  </si>
  <si>
    <t>207-1</t>
  </si>
  <si>
    <t>გადაზიდვის მანძილი 36-40 კმ</t>
  </si>
  <si>
    <t>გადაზიდვის მანძილი 31-35კმ</t>
  </si>
  <si>
    <t>183-2</t>
  </si>
  <si>
    <t>184-2</t>
  </si>
  <si>
    <t xml:space="preserve">ჭის ქვეშ ქვიშა-ხრეშოვანი  (ფრაქცია 0-40 მმ) ნარევის  ბალიშის მოწყობა 10 სმ </t>
  </si>
  <si>
    <t xml:space="preserve">წყალსადენის პოლიეთილენის მილის მონტაჟი  დ=90 მმ </t>
  </si>
  <si>
    <t xml:space="preserve">წყალსადენის პოლიეთილენის მილის მონტაჟი d=20-50 მმ    </t>
  </si>
  <si>
    <t>ასფალტის საფარის მოხსნა სისქით 10 სმ სანგრევი ჩაქუჩით</t>
  </si>
  <si>
    <t>ასფალტის აყრა</t>
  </si>
  <si>
    <t xml:space="preserve">დამტვრეული ასფალტის ნატეხების დატვირთვა ავ/თვითმც. </t>
  </si>
  <si>
    <t xml:space="preserve">ფოლადის მილტუჩას დ=100 მმ  მოწყობა </t>
  </si>
  <si>
    <t xml:space="preserve">ფოლადის მილტუჩას დ=65-80 მმ  მოწყობა </t>
  </si>
  <si>
    <t xml:space="preserve">ურდულის მოწყობას დ=250 მმ   </t>
  </si>
  <si>
    <t>ფოლადის მილტუჩას დ=50 მმ მოწყობა</t>
  </si>
  <si>
    <t xml:space="preserve">ფოლადის მილტუჩას დ=150 მმ  მოწყობა </t>
  </si>
  <si>
    <t xml:space="preserve">ფოლადის მილტუჩას დ=200 მმ მოწყობა </t>
  </si>
  <si>
    <t xml:space="preserve">ფოლადის მილტუჩას დ=250 მმ მოწყობა </t>
  </si>
  <si>
    <t xml:space="preserve">ფოლადის მილტუჩას დ=300 მმ მოწყობა </t>
  </si>
  <si>
    <t>თუჯის ქურო-უნაგირის მოწყობა დ=75მმ</t>
  </si>
  <si>
    <t>თუჯის ქურო–უნაგირი 75 მმ</t>
  </si>
  <si>
    <t xml:space="preserve">პოლიეთილენის ადაპტორის მილტუჩით მოწყობა დ= 200მმ </t>
  </si>
  <si>
    <t>წყალმზომი დ=32-15 მმ</t>
  </si>
  <si>
    <t>წყალმზომი დ=50-40 მმ</t>
  </si>
  <si>
    <t>წყალმზომი  დ=65 მმ</t>
  </si>
  <si>
    <t>წყალმზომი  დ=80 მმ</t>
  </si>
  <si>
    <t>წყალმზომი  დ=100 მმ</t>
  </si>
  <si>
    <t>წყალმზომიდ=150 მმ</t>
  </si>
  <si>
    <t>წყალმზომი  დ=200 მმ</t>
  </si>
  <si>
    <t>წყლის ფილტრი  დ=150 მმ</t>
  </si>
  <si>
    <t xml:space="preserve"> წყლის ფილტრი დ=50-40 მმ</t>
  </si>
  <si>
    <t xml:space="preserve"> წყლის ფილტრი დ=32-15 მმ</t>
  </si>
  <si>
    <t>ფოლადის მუხლი დ=100/45 (90) მმ</t>
  </si>
  <si>
    <t>ფოლადის მუხლი დ=250/45 (90) მმ</t>
  </si>
  <si>
    <t>ასფალტის საფარის კონტურების ჩახერხვა ფრეზით (ტრაქტორის გარეშე)</t>
  </si>
  <si>
    <t>100-2</t>
  </si>
  <si>
    <t>100-3</t>
  </si>
  <si>
    <t>100-4</t>
  </si>
  <si>
    <t>101-2</t>
  </si>
  <si>
    <t>101-3</t>
  </si>
  <si>
    <t>101-4</t>
  </si>
  <si>
    <t>101-5</t>
  </si>
  <si>
    <t>102-2</t>
  </si>
  <si>
    <t>102-3</t>
  </si>
  <si>
    <t>102-4</t>
  </si>
  <si>
    <t>103-2</t>
  </si>
  <si>
    <t>103-3</t>
  </si>
  <si>
    <t>103-4</t>
  </si>
  <si>
    <t>104-2</t>
  </si>
  <si>
    <t>104-3</t>
  </si>
  <si>
    <t>104-4</t>
  </si>
  <si>
    <t>105-2</t>
  </si>
  <si>
    <t>105-3</t>
  </si>
  <si>
    <t>105-4</t>
  </si>
  <si>
    <t>106-2</t>
  </si>
  <si>
    <t>106-3</t>
  </si>
  <si>
    <t>106-4</t>
  </si>
  <si>
    <t>107-2</t>
  </si>
  <si>
    <t>107-3</t>
  </si>
  <si>
    <t>107-4</t>
  </si>
  <si>
    <t>107-5</t>
  </si>
  <si>
    <t>109-2</t>
  </si>
  <si>
    <t>109-3</t>
  </si>
  <si>
    <t>109-4</t>
  </si>
  <si>
    <t>110-2</t>
  </si>
  <si>
    <t>110-3</t>
  </si>
  <si>
    <t>110-4</t>
  </si>
  <si>
    <t>111-2</t>
  </si>
  <si>
    <t>111-3</t>
  </si>
  <si>
    <t>111-4</t>
  </si>
  <si>
    <t>111-5</t>
  </si>
  <si>
    <t>112-2</t>
  </si>
  <si>
    <t>112-3</t>
  </si>
  <si>
    <t>112-4</t>
  </si>
  <si>
    <t>113-2</t>
  </si>
  <si>
    <t>113-3</t>
  </si>
  <si>
    <t>113-4</t>
  </si>
  <si>
    <t>113-5</t>
  </si>
  <si>
    <t>114-2</t>
  </si>
  <si>
    <t>114-3</t>
  </si>
  <si>
    <t>114-4</t>
  </si>
  <si>
    <t>115-2</t>
  </si>
  <si>
    <t>115-3</t>
  </si>
  <si>
    <t>115-4</t>
  </si>
  <si>
    <t>115-5</t>
  </si>
  <si>
    <t>116-2</t>
  </si>
  <si>
    <t>116-3</t>
  </si>
  <si>
    <t>116-4</t>
  </si>
  <si>
    <t>117-2</t>
  </si>
  <si>
    <t>117-3</t>
  </si>
  <si>
    <t>117-4</t>
  </si>
  <si>
    <t>117-5</t>
  </si>
  <si>
    <t>118-3</t>
  </si>
  <si>
    <t>118-4</t>
  </si>
  <si>
    <t>118-5</t>
  </si>
  <si>
    <t>119-5</t>
  </si>
  <si>
    <t>122-5</t>
  </si>
  <si>
    <t>124-5</t>
  </si>
  <si>
    <t>126-6</t>
  </si>
  <si>
    <t>128-3</t>
  </si>
  <si>
    <t>128-4</t>
  </si>
  <si>
    <t>129-2</t>
  </si>
  <si>
    <t>129-3</t>
  </si>
  <si>
    <t>129-4</t>
  </si>
  <si>
    <t>130-5</t>
  </si>
  <si>
    <t>134-5</t>
  </si>
  <si>
    <t>134-6</t>
  </si>
  <si>
    <t>140-5</t>
  </si>
  <si>
    <t>1412</t>
  </si>
  <si>
    <t>141-5</t>
  </si>
  <si>
    <t>104-5</t>
  </si>
  <si>
    <t>162-1</t>
  </si>
  <si>
    <t>180-2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</si>
  <si>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</si>
  <si>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</si>
  <si>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</si>
  <si>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</si>
  <si>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12 თვის მანძილზე განხორციელებულ პროექტებზე გახარჯული მასალების რაოდენობა</t>
  </si>
  <si>
    <t xml:space="preserve">თუჯის ურდული დ=40-65მმ </t>
  </si>
  <si>
    <t>ფოლადის ჩასაკეთებელი დ=100 მმ</t>
  </si>
  <si>
    <t>კგ</t>
  </si>
  <si>
    <t>ფოლადის ჩასაკეთებელი დ=150 მმ</t>
  </si>
  <si>
    <t>ფოლადის ჩასაკეთებელი დ=200 მმ</t>
  </si>
  <si>
    <t>ჩობალი d=165 მმ</t>
  </si>
  <si>
    <t>ჩასაკეთებელი დეტალის დ=200 მმ მოწყობა ( 1. ცალი)</t>
  </si>
  <si>
    <t>ჩასაკეთებელი დეტალის დ=150 მმ მოწყობა ( 1. ცალი)</t>
  </si>
  <si>
    <t>ჩობალის მოწყობა  d=140 მმ (1 ცალი)</t>
  </si>
  <si>
    <t>ჭაში ლითონის ელემენტების შეღებვა ანტიკოროზიული ლაქით</t>
  </si>
  <si>
    <r>
      <t>მ</t>
    </r>
    <r>
      <rPr>
        <vertAlign val="superscript"/>
        <sz val="12"/>
        <rFont val="Sylfaen"/>
        <family val="1"/>
      </rPr>
      <t>2</t>
    </r>
  </si>
  <si>
    <t>ანტიკოროზიული ლაქი</t>
  </si>
  <si>
    <t>M-300 (В-22.5) მარკის ბეტონის საფარის მოწყობა, სისქით 10 სმ</t>
  </si>
  <si>
    <t>ბეტონი, მარკით (В-22.5) М-300</t>
  </si>
  <si>
    <t>ჩობალის მოწყობა    d=165 მმ  (1 ცალი)</t>
  </si>
  <si>
    <r>
      <t>მ</t>
    </r>
    <r>
      <rPr>
        <vertAlign val="superscript"/>
        <sz val="12"/>
        <rFont val="Sylfaen"/>
        <family val="1"/>
      </rPr>
      <t>3</t>
    </r>
  </si>
  <si>
    <t>ჩასაკეთებელი დეტალის დ=100 მმ  მოწყობა ( 1. ცალი)</t>
  </si>
  <si>
    <t>204-1</t>
  </si>
  <si>
    <t>205-1</t>
  </si>
  <si>
    <t>206-1</t>
  </si>
  <si>
    <t>208-1</t>
  </si>
  <si>
    <t>209-1</t>
  </si>
  <si>
    <t>210-1</t>
  </si>
  <si>
    <t>214-1</t>
  </si>
  <si>
    <t>214-2</t>
  </si>
  <si>
    <t>214-3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</si>
  <si>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H-6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</si>
  <si>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H-2.5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</si>
  <si>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H-3.0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</si>
  <si>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H-3.5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</si>
  <si>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H-4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</si>
  <si>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H-4.5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</si>
  <si>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</si>
  <si>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H-5.5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</si>
  <si>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დ=2000 მმ H-6 მ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</si>
  <si>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H-5.5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</si>
  <si>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</si>
  <si>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H-4.5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</si>
  <si>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H-4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</si>
  <si>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H-3.5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</si>
  <si>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H-3.0 მ  გამირების მოწყობის გათვალისწინებით</t>
  </si>
  <si>
    <t>რ/ბ ანაკრები წრიული ჭის (1 ცალი) შეძენა-მონტაჟი, რკბ. ძირის ფილით, რკბ რგოლებით, რკბ. გადახურვის ფილა თუჯის ხუფით დ=1500 მმ H-2.5 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</si>
  <si>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H=6მ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</si>
  <si>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H=5.5მ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</si>
  <si>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H=5მ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</si>
  <si>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H=4.5 მ  გამირების მოწყობის გათვალისწინებით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</si>
  <si>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H=4 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</si>
  <si>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H-3.5 მ  გამირების მოწყობის გათვალისწინებით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</si>
  <si>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H-3.0 მ  გამირების მოწყობის გათვალისწინებით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</si>
  <si>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D=1.0 მ H-2.5 მ  გამირების მოწყობის გათვალისწინებით</t>
  </si>
  <si>
    <t>რ/ბ ანაკრები წრიული ჭის (1 ცალი) შეძენა-  მონტაჟი, რკბ. ძირის ფილით, რკბ რგოლებით, რკბ. გადახურვის ფილა თუჯის ხუფით D=1.0 მ H-2.0 მ  გამირების მოწყობის გათვალისწინებით</t>
  </si>
  <si>
    <t>რ/ბ ანაკრები წრიული ჭის   (1 ცალი) შეძენა-  მონტაჟი, რკბ. ძირის ფილით, რკბ რგოლებით, რკბ. გადახურვის ფილა თუჯის ხუფით D=1.0 მ H-1.5 მ  გამირების მოწყობის გათვალისწინებით</t>
  </si>
  <si>
    <t>რ/ბ ანაკრები წრიული ჭის    (1 ცალი) შეძენა-  მონტაჟი, რკბ. ძირის ფილით, რკბ რგოლებით, რკბ. გადახურვის ფილა თუჯის ხუფით D=1.0 მ H-1 მ  გამირების მოწყობის გათვალისწინებით</t>
  </si>
  <si>
    <t xml:space="preserve"> ურდულის მოწყობა დ=40-65 მმ   </t>
  </si>
  <si>
    <t>ფოლადის მილის დ=600 მმ  მონტაჟი</t>
  </si>
  <si>
    <t>ფოლადის მილი დ=6000 მმ 16 ატმ</t>
  </si>
  <si>
    <t>ჭის აშენება ბლოკების წყობით</t>
  </si>
  <si>
    <t>რკინა–ბეტონის გადახურვის ფილა 1200*1200</t>
  </si>
  <si>
    <t>კანალიზაციის ჭის ფსკერის ფილა დ=1200 მმ</t>
  </si>
  <si>
    <t>არმატურა 12 მმ</t>
  </si>
  <si>
    <t>სამშენებლო ბლოკი 20/20/40</t>
  </si>
  <si>
    <t>ბეტონი B-7.5</t>
  </si>
  <si>
    <t>ქვიშა-ცემენტის ხსნარი მ-100</t>
  </si>
  <si>
    <t>აგური</t>
  </si>
  <si>
    <t xml:space="preserve"> ჭის ამაღლება აგურის წყობით</t>
  </si>
  <si>
    <t>ქვიშა-ხრეშოვანი ნარევი  (ფრაქცია 0-70 მმ) ან ქვიშა-ხრეშოვანი ნარევი  (ფრაქცია 0-120 მმ)</t>
  </si>
  <si>
    <t>ფოლადის გადამყვანი დ=100/50 მმ ან 100/65</t>
  </si>
  <si>
    <t>ფოლადის გადამყვანის მოწყობა დ=100/50 ან 100/65</t>
  </si>
  <si>
    <t>GWP მასალა</t>
  </si>
  <si>
    <t>თხრილის კედლების გამაგრება ინვენტარული ფარებით</t>
  </si>
  <si>
    <t>საყალიბე ინვენტარული ფარი</t>
  </si>
  <si>
    <t>31/1</t>
  </si>
  <si>
    <t>31/1-1</t>
  </si>
  <si>
    <t>ინვენტარია</t>
  </si>
  <si>
    <t>ჯამი</t>
  </si>
  <si>
    <t>ელექტრო, პოლიეთილენის და პოლიპროპილენის მუხლები</t>
  </si>
  <si>
    <t>12 თვის მანძილზე განხორციელებულ პროექტებზე სამუშაოთა ღირებულება</t>
  </si>
  <si>
    <t>211-1</t>
  </si>
  <si>
    <t>212-1</t>
  </si>
  <si>
    <t>213-1</t>
  </si>
  <si>
    <t>213-2</t>
  </si>
  <si>
    <t>213-3</t>
  </si>
  <si>
    <t>213-4</t>
  </si>
  <si>
    <t>213-5</t>
  </si>
  <si>
    <t>213-6</t>
  </si>
  <si>
    <t>218-1</t>
  </si>
  <si>
    <t>218-2</t>
  </si>
  <si>
    <t>218-3</t>
  </si>
  <si>
    <t>12 თვის მანძილზე განსახორციელებულ პროექტებზე გახარჯული მასალების რაოდენობა</t>
  </si>
  <si>
    <t>12 თვის მანძილზე განცახორციელებულ პროექტებზე სამუშაოთა ღირებულება</t>
  </si>
  <si>
    <t>კონტრაქტორის მიერ შესავსები ცხრილი</t>
  </si>
  <si>
    <t>პოლიეთილენის დ=315 მმ მილის გადაერთება არსებულ ქსელზე</t>
  </si>
  <si>
    <t>პოლიეთილენის დ=250 მმ მილის გადაერთება არსებულ  ქსელზე</t>
  </si>
  <si>
    <t>პოლიეთილენის დ=200მმ მილის გადაერთება არსებულ  ქსელზე</t>
  </si>
  <si>
    <t>პოლიეთილენის დ=160მმ მილის გადაერთება არსებულ  ქსელზე</t>
  </si>
  <si>
    <t>პოლიეთილენის დ=110 მმ მილის გადაერთება არსებულ  ქსელზე</t>
  </si>
  <si>
    <t>პოლიეთილენის დ=63-90 მმ მილის გადაერთება არსებულ ქსელზე</t>
  </si>
  <si>
    <t>პოლიეთილენის მილის  d=20-50 მმ გადაერთება არსებულ ქსელზე</t>
  </si>
  <si>
    <t xml:space="preserve">სასიგნალო ლენტის (შიდა მხრიდან უჟანგავი ზოლით)  შეძენა და მოწყობა თხრილში </t>
  </si>
  <si>
    <t>მილის სასიგნალო ლენტი</t>
  </si>
  <si>
    <t xml:space="preserve">ქვიშის გადაადგილება  სამშენებლო ობიექტზე მექანიზმის გამოყენებით და თხრილში ჩაყრა                                                      </t>
  </si>
  <si>
    <t>თხრილის შევსება ქვიშა-ხრეშოვანი  (ფრაქცია 0-70 მმ) ნარევით მექანიზმის გამოყენებით, გადაადგილებით  და დატკეპნით (K=0.98-1.25)</t>
  </si>
  <si>
    <t>თხრილის შევსება ღორღით  (ფრაქცია 0-40 მმ) დატკეპნით, გადაადგილებით (K=0.98-1.25) ასფალტის მომზადებამდე სისქით 20 სმ</t>
  </si>
  <si>
    <t>ადგილობრივი  გრუნტის უკუჩაყრა თხრილში ბულდოზერით, გადაადგილებით და დატკეპნით</t>
  </si>
  <si>
    <t>სხვაობა</t>
  </si>
  <si>
    <t>თითბერის გამტარადების (ვენტილი) მონტაჟი დ=25-50</t>
  </si>
  <si>
    <t xml:space="preserve">პოლიპროპილენის გამტარადების მოწყობა დ=25-50 </t>
  </si>
  <si>
    <t>ჩობალი d=140 მმ</t>
  </si>
  <si>
    <t>პოლიეთილენის დ=315 მმ მილის გადაერთება არსებულ თუჯის ქსელზე</t>
  </si>
  <si>
    <t>პოლიეთილენის დ=250 მმ მილის გადაერთება არსებულ თუჯის ქსელზე</t>
  </si>
  <si>
    <t>პოლიეთილენის დ=200მმ მილის გადაერთება არსებულ თუჯის ქსელზე</t>
  </si>
  <si>
    <t>პოლიეთილენის დ=160მმ მილის გადაერთება არსებულ თუჯის ქსელზე</t>
  </si>
  <si>
    <t>პოლიეთილენის დ=110 მმ მილის გადაერთება არსებულ თუჯის ქსელზე</t>
  </si>
  <si>
    <t>პოლიეთილენის დ=63-90 მმ მილის გადაერთება არსებულ თუჯის ქსელზე</t>
  </si>
  <si>
    <t>პოლიეთილენის მილის  d=20-50 მმ გადაერთება არსებულ თუჯის ქსელზე</t>
  </si>
  <si>
    <t>შედგენილია საბაზისო ნორმებით, მიმდინარე ფასებში 2022 წლის II კვარტლის დონეზე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</si>
</sst>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0.000"/>
    <numFmt numFmtId="167" formatCode="0.0000"/>
    <numFmt numFmtId="168" formatCode="0.00000"/>
    <numFmt numFmtId="169" formatCode="0.0"/>
  </numFmts>
  <fonts count="32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2"/>
      <name val="Sylfaen"/>
      <family val="1"/>
    </font>
    <font>
      <sz val="12"/>
      <name val="Sylfaen"/>
      <family val="1"/>
      <charset val="204"/>
    </font>
    <font>
      <sz val="10"/>
      <color theme="1"/>
      <name val="Arial CYR"/>
      <charset val="204"/>
    </font>
    <font>
      <sz val="12"/>
      <color theme="1"/>
      <name val="Sylfaen"/>
      <family val="1"/>
      <charset val="204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4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rial CYR"/>
    </font>
    <font>
      <vertAlign val="superscript"/>
      <sz val="12"/>
      <color theme="1"/>
      <name val="Sylfaen"/>
      <family val="1"/>
    </font>
    <font>
      <b/>
      <sz val="14"/>
      <color theme="1"/>
      <name val="Sylfaen"/>
      <family val="1"/>
    </font>
    <font>
      <b/>
      <sz val="14"/>
      <color theme="1"/>
      <name val="Arial CYR"/>
      <charset val="204"/>
    </font>
    <font>
      <b/>
      <sz val="10"/>
      <color theme="1"/>
      <name val="Arial CYR"/>
      <charset val="204"/>
    </font>
    <font>
      <sz val="12"/>
      <color theme="1"/>
      <name val="Arial"/>
      <family val="2"/>
    </font>
    <font>
      <sz val="12"/>
      <color theme="1"/>
      <name val="Arial CYR"/>
      <charset val="204"/>
    </font>
    <font>
      <b/>
      <sz val="11"/>
      <color theme="1"/>
      <name val="Arial CYR"/>
    </font>
    <font>
      <b/>
      <sz val="12"/>
      <name val="Sylfaen"/>
      <family val="1"/>
    </font>
    <font>
      <vertAlign val="superscript"/>
      <sz val="12"/>
      <name val="Sylfaen"/>
      <family val="1"/>
    </font>
    <font>
      <sz val="10"/>
      <color rgb="FFFF0000"/>
      <name val="Arial CYR"/>
      <charset val="204"/>
    </font>
    <font>
      <b/>
      <sz val="14"/>
      <color theme="1"/>
      <name val="Arial CYR"/>
    </font>
    <font>
      <sz val="12"/>
      <color rgb="FFFF0000"/>
      <name val="Sylfaen"/>
      <family val="1"/>
    </font>
    <font>
      <sz val="12"/>
      <color rgb="FFFF0000"/>
      <name val="Sylfaen"/>
      <family val="1"/>
      <charset val="204"/>
    </font>
    <font>
      <b/>
      <sz val="10"/>
      <color theme="1"/>
      <name val="Arial CY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604">
    <xf numFmtId="0" fontId="0" fillId="0" borderId="0" xfId="0"/>
    <xf numFmtId="0" fontId="7" fillId="3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/>
    </xf>
    <xf numFmtId="0" fontId="6" fillId="2" borderId="8" xfId="4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9" fillId="2" borderId="13" xfId="4" applyFont="1" applyFill="1" applyBorder="1" applyAlignment="1">
      <alignment horizontal="center" vertical="center"/>
    </xf>
    <xf numFmtId="0" fontId="9" fillId="2" borderId="17" xfId="4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3" xfId="4" applyNumberFormat="1" applyFont="1" applyFill="1" applyBorder="1" applyAlignment="1" applyProtection="1">
      <alignment horizontal="center" vertical="center"/>
    </xf>
    <xf numFmtId="2" fontId="10" fillId="2" borderId="3" xfId="4" applyNumberFormat="1" applyFont="1" applyFill="1" applyBorder="1" applyAlignment="1" applyProtection="1">
      <alignment horizontal="center" vertical="center"/>
    </xf>
    <xf numFmtId="2" fontId="10" fillId="2" borderId="13" xfId="0" applyNumberFormat="1" applyFont="1" applyFill="1" applyBorder="1" applyAlignment="1" applyProtection="1">
      <alignment horizontal="center" vertical="center"/>
    </xf>
    <xf numFmtId="2" fontId="10" fillId="2" borderId="11" xfId="0" applyNumberFormat="1" applyFont="1" applyFill="1" applyBorder="1" applyAlignment="1" applyProtection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2" borderId="14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>
      <alignment horizontal="center" vertical="center"/>
    </xf>
    <xf numFmtId="2" fontId="10" fillId="2" borderId="17" xfId="0" applyNumberFormat="1" applyFont="1" applyFill="1" applyBorder="1" applyAlignment="1" applyProtection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3" xfId="4" applyNumberFormat="1" applyFont="1" applyFill="1" applyBorder="1" applyAlignment="1">
      <alignment horizontal="center" vertical="center"/>
    </xf>
    <xf numFmtId="2" fontId="9" fillId="2" borderId="1" xfId="4" applyNumberFormat="1" applyFont="1" applyFill="1" applyBorder="1" applyAlignment="1">
      <alignment horizontal="center" vertical="center"/>
    </xf>
    <xf numFmtId="2" fontId="9" fillId="0" borderId="3" xfId="4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3" xfId="4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 applyProtection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</xf>
    <xf numFmtId="2" fontId="10" fillId="2" borderId="3" xfId="0" applyNumberFormat="1" applyFont="1" applyFill="1" applyBorder="1" applyAlignment="1" applyProtection="1">
      <alignment horizontal="center" vertical="center"/>
    </xf>
    <xf numFmtId="2" fontId="10" fillId="2" borderId="14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/>
    </xf>
    <xf numFmtId="2" fontId="9" fillId="2" borderId="14" xfId="4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2" borderId="10" xfId="4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/>
    </xf>
    <xf numFmtId="2" fontId="10" fillId="2" borderId="14" xfId="4" applyNumberFormat="1" applyFont="1" applyFill="1" applyBorder="1" applyAlignment="1" applyProtection="1">
      <alignment horizontal="center" vertical="center"/>
    </xf>
    <xf numFmtId="166" fontId="9" fillId="2" borderId="14" xfId="4" applyNumberFormat="1" applyFont="1" applyFill="1" applyBorder="1" applyAlignment="1">
      <alignment horizontal="center" vertical="center"/>
    </xf>
    <xf numFmtId="0" fontId="8" fillId="4" borderId="0" xfId="0" applyFont="1" applyFill="1"/>
    <xf numFmtId="0" fontId="6" fillId="3" borderId="8" xfId="4" applyFont="1" applyFill="1" applyBorder="1" applyAlignment="1" applyProtection="1">
      <alignment vertical="center" wrapText="1"/>
      <protection locked="0"/>
    </xf>
    <xf numFmtId="0" fontId="14" fillId="4" borderId="0" xfId="0" applyFont="1" applyFill="1" applyAlignment="1">
      <alignment horizontal="center"/>
    </xf>
    <xf numFmtId="166" fontId="8" fillId="0" borderId="0" xfId="0" applyNumberFormat="1" applyFont="1"/>
    <xf numFmtId="0" fontId="10" fillId="2" borderId="19" xfId="4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9" fontId="10" fillId="2" borderId="19" xfId="4" applyNumberFormat="1" applyFont="1" applyFill="1" applyBorder="1" applyAlignment="1">
      <alignment horizontal="center" vertical="center"/>
    </xf>
    <xf numFmtId="0" fontId="9" fillId="2" borderId="7" xfId="4" applyFont="1" applyFill="1" applyBorder="1" applyAlignment="1">
      <alignment horizontal="center" vertical="center"/>
    </xf>
    <xf numFmtId="0" fontId="9" fillId="2" borderId="28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166" fontId="9" fillId="2" borderId="8" xfId="4" applyNumberFormat="1" applyFont="1" applyFill="1" applyBorder="1" applyAlignment="1">
      <alignment horizontal="center" vertical="center"/>
    </xf>
    <xf numFmtId="1" fontId="9" fillId="2" borderId="8" xfId="4" applyNumberFormat="1" applyFont="1" applyFill="1" applyBorder="1" applyAlignment="1">
      <alignment horizontal="center" vertical="center"/>
    </xf>
    <xf numFmtId="0" fontId="9" fillId="2" borderId="30" xfId="4" applyFont="1" applyFill="1" applyBorder="1" applyAlignment="1">
      <alignment horizontal="center" vertical="center" wrapText="1"/>
    </xf>
    <xf numFmtId="166" fontId="8" fillId="4" borderId="0" xfId="0" applyNumberFormat="1" applyFont="1" applyFill="1"/>
    <xf numFmtId="0" fontId="10" fillId="3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69" fontId="9" fillId="2" borderId="13" xfId="4" applyNumberFormat="1" applyFont="1" applyFill="1" applyBorder="1" applyAlignment="1">
      <alignment horizontal="center" vertical="center"/>
    </xf>
    <xf numFmtId="166" fontId="9" fillId="2" borderId="13" xfId="4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8" fillId="0" borderId="5" xfId="0" applyFont="1" applyBorder="1"/>
    <xf numFmtId="0" fontId="9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8" fontId="9" fillId="2" borderId="3" xfId="4" applyNumberFormat="1" applyFont="1" applyFill="1" applyBorder="1" applyAlignment="1">
      <alignment horizontal="center" vertical="center"/>
    </xf>
    <xf numFmtId="166" fontId="9" fillId="2" borderId="3" xfId="4" applyNumberFormat="1" applyFont="1" applyFill="1" applyBorder="1" applyAlignment="1">
      <alignment horizontal="center" vertical="center"/>
    </xf>
    <xf numFmtId="167" fontId="10" fillId="2" borderId="3" xfId="0" applyNumberFormat="1" applyFont="1" applyFill="1" applyBorder="1" applyAlignment="1">
      <alignment horizontal="center" vertical="center"/>
    </xf>
    <xf numFmtId="0" fontId="8" fillId="0" borderId="4" xfId="0" applyFont="1" applyBorder="1"/>
    <xf numFmtId="0" fontId="10" fillId="3" borderId="8" xfId="5" applyFont="1" applyFill="1" applyBorder="1" applyAlignment="1">
      <alignment horizontal="left" vertical="center" wrapText="1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169" fontId="9" fillId="2" borderId="8" xfId="4" applyNumberFormat="1" applyFont="1" applyFill="1" applyBorder="1" applyAlignment="1">
      <alignment horizontal="center" vertical="center"/>
    </xf>
    <xf numFmtId="2" fontId="10" fillId="2" borderId="8" xfId="0" applyNumberFormat="1" applyFont="1" applyFill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/>
    </xf>
    <xf numFmtId="0" fontId="8" fillId="0" borderId="9" xfId="0" applyFont="1" applyBorder="1"/>
    <xf numFmtId="166" fontId="10" fillId="2" borderId="13" xfId="0" applyNumberFormat="1" applyFont="1" applyFill="1" applyBorder="1" applyAlignment="1">
      <alignment horizontal="center" vertical="center"/>
    </xf>
    <xf numFmtId="0" fontId="8" fillId="0" borderId="2" xfId="0" applyFont="1" applyBorder="1"/>
    <xf numFmtId="2" fontId="10" fillId="2" borderId="3" xfId="0" applyNumberFormat="1" applyFont="1" applyFill="1" applyBorder="1" applyAlignment="1">
      <alignment horizontal="center" vertical="center"/>
    </xf>
    <xf numFmtId="167" fontId="8" fillId="0" borderId="4" xfId="0" applyNumberFormat="1" applyFont="1" applyBorder="1"/>
    <xf numFmtId="0" fontId="10" fillId="3" borderId="8" xfId="4" applyFont="1" applyFill="1" applyBorder="1" applyAlignment="1">
      <alignment horizontal="left" vertical="center" wrapText="1"/>
    </xf>
    <xf numFmtId="0" fontId="10" fillId="3" borderId="13" xfId="4" applyFont="1" applyFill="1" applyBorder="1" applyAlignment="1">
      <alignment horizontal="left" vertical="center" wrapText="1"/>
    </xf>
    <xf numFmtId="0" fontId="10" fillId="2" borderId="3" xfId="4" applyFont="1" applyFill="1" applyBorder="1" applyAlignment="1">
      <alignment horizontal="left" vertical="center" wrapText="1"/>
    </xf>
    <xf numFmtId="167" fontId="9" fillId="2" borderId="3" xfId="4" applyNumberFormat="1" applyFont="1" applyFill="1" applyBorder="1" applyAlignment="1">
      <alignment horizontal="center" vertical="center"/>
    </xf>
    <xf numFmtId="0" fontId="10" fillId="3" borderId="14" xfId="4" applyFont="1" applyFill="1" applyBorder="1" applyAlignment="1">
      <alignment horizontal="left" vertical="center" wrapText="1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169" fontId="9" fillId="2" borderId="14" xfId="4" applyNumberFormat="1" applyFont="1" applyFill="1" applyBorder="1" applyAlignment="1">
      <alignment horizontal="center" vertical="center"/>
    </xf>
    <xf numFmtId="166" fontId="10" fillId="2" borderId="11" xfId="0" applyNumberFormat="1" applyFont="1" applyFill="1" applyBorder="1" applyAlignment="1">
      <alignment horizontal="center" vertical="center"/>
    </xf>
    <xf numFmtId="0" fontId="8" fillId="0" borderId="16" xfId="0" applyFont="1" applyBorder="1"/>
    <xf numFmtId="0" fontId="9" fillId="3" borderId="8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9" fillId="0" borderId="3" xfId="4" applyFont="1" applyFill="1" applyBorder="1" applyAlignment="1">
      <alignment vertical="center" wrapText="1"/>
    </xf>
    <xf numFmtId="168" fontId="9" fillId="2" borderId="3" xfId="0" applyNumberFormat="1" applyFont="1" applyFill="1" applyBorder="1" applyAlignment="1">
      <alignment horizontal="center" vertical="center"/>
    </xf>
    <xf numFmtId="168" fontId="10" fillId="2" borderId="3" xfId="0" applyNumberFormat="1" applyFont="1" applyFill="1" applyBorder="1" applyAlignment="1">
      <alignment horizontal="center" vertical="center"/>
    </xf>
    <xf numFmtId="168" fontId="8" fillId="0" borderId="4" xfId="0" applyNumberFormat="1" applyFont="1" applyBorder="1"/>
    <xf numFmtId="0" fontId="10" fillId="3" borderId="8" xfId="0" applyFont="1" applyFill="1" applyBorder="1" applyAlignment="1" applyProtection="1">
      <alignment vertical="center" wrapText="1"/>
      <protection locked="0"/>
    </xf>
    <xf numFmtId="0" fontId="10" fillId="3" borderId="8" xfId="4" applyFont="1" applyFill="1" applyBorder="1" applyAlignment="1" applyProtection="1">
      <alignment vertical="center" wrapText="1"/>
      <protection locked="0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169" fontId="9" fillId="2" borderId="17" xfId="4" applyNumberFormat="1" applyFont="1" applyFill="1" applyBorder="1" applyAlignment="1">
      <alignment horizontal="center" vertical="center"/>
    </xf>
    <xf numFmtId="166" fontId="9" fillId="2" borderId="17" xfId="4" applyNumberFormat="1" applyFont="1" applyFill="1" applyBorder="1" applyAlignment="1">
      <alignment horizontal="center" vertical="center"/>
    </xf>
    <xf numFmtId="166" fontId="10" fillId="2" borderId="17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9" fillId="3" borderId="8" xfId="4" applyFont="1" applyFill="1" applyBorder="1" applyAlignment="1">
      <alignment vertical="center" wrapText="1"/>
    </xf>
    <xf numFmtId="0" fontId="9" fillId="3" borderId="17" xfId="4" applyFont="1" applyFill="1" applyBorder="1" applyAlignment="1">
      <alignment vertical="center" wrapText="1"/>
    </xf>
    <xf numFmtId="0" fontId="11" fillId="4" borderId="8" xfId="0" applyFont="1" applyFill="1" applyBorder="1" applyAlignment="1" applyProtection="1">
      <alignment horizontal="center" wrapText="1"/>
      <protection locked="0"/>
    </xf>
    <xf numFmtId="0" fontId="16" fillId="4" borderId="8" xfId="0" applyFont="1" applyFill="1" applyBorder="1" applyAlignment="1" applyProtection="1">
      <alignment horizontal="center"/>
      <protection locked="0"/>
    </xf>
    <xf numFmtId="169" fontId="12" fillId="4" borderId="8" xfId="4" applyNumberFormat="1" applyFont="1" applyFill="1" applyBorder="1" applyAlignment="1">
      <alignment horizontal="center"/>
    </xf>
    <xf numFmtId="2" fontId="16" fillId="4" borderId="8" xfId="0" applyNumberFormat="1" applyFont="1" applyFill="1" applyBorder="1" applyAlignment="1">
      <alignment horizontal="center"/>
    </xf>
    <xf numFmtId="166" fontId="12" fillId="4" borderId="8" xfId="4" applyNumberFormat="1" applyFont="1" applyFill="1" applyBorder="1" applyAlignment="1">
      <alignment horizontal="center"/>
    </xf>
    <xf numFmtId="166" fontId="16" fillId="4" borderId="8" xfId="0" applyNumberFormat="1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166" fontId="10" fillId="2" borderId="3" xfId="0" applyNumberFormat="1" applyFont="1" applyFill="1" applyBorder="1" applyAlignment="1">
      <alignment horizontal="center" vertical="center"/>
    </xf>
    <xf numFmtId="0" fontId="9" fillId="3" borderId="13" xfId="4" applyFont="1" applyFill="1" applyBorder="1" applyAlignment="1">
      <alignment vertical="center" wrapText="1"/>
    </xf>
    <xf numFmtId="0" fontId="9" fillId="2" borderId="3" xfId="4" applyFont="1" applyFill="1" applyBorder="1" applyAlignment="1">
      <alignment vertical="center" wrapText="1"/>
    </xf>
    <xf numFmtId="169" fontId="9" fillId="2" borderId="3" xfId="4" applyNumberFormat="1" applyFont="1" applyFill="1" applyBorder="1" applyAlignment="1">
      <alignment horizontal="center" vertical="center"/>
    </xf>
    <xf numFmtId="0" fontId="9" fillId="2" borderId="10" xfId="4" applyFont="1" applyFill="1" applyBorder="1" applyAlignment="1">
      <alignment vertical="center" wrapText="1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169" fontId="9" fillId="2" borderId="10" xfId="4" applyNumberFormat="1" applyFont="1" applyFill="1" applyBorder="1" applyAlignment="1">
      <alignment horizontal="center" vertical="center"/>
    </xf>
    <xf numFmtId="166" fontId="9" fillId="2" borderId="10" xfId="4" applyNumberFormat="1" applyFont="1" applyFill="1" applyBorder="1" applyAlignment="1">
      <alignment horizontal="center" vertical="center"/>
    </xf>
    <xf numFmtId="0" fontId="13" fillId="4" borderId="20" xfId="4" applyFont="1" applyFill="1" applyBorder="1" applyAlignment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169" fontId="13" fillId="4" borderId="20" xfId="4" applyNumberFormat="1" applyFont="1" applyFill="1" applyBorder="1" applyAlignment="1">
      <alignment horizontal="center" vertical="center"/>
    </xf>
    <xf numFmtId="2" fontId="11" fillId="4" borderId="20" xfId="0" applyNumberFormat="1" applyFont="1" applyFill="1" applyBorder="1" applyAlignment="1">
      <alignment horizontal="center" vertical="center"/>
    </xf>
    <xf numFmtId="166" fontId="13" fillId="4" borderId="20" xfId="4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166" fontId="11" fillId="4" borderId="11" xfId="0" applyNumberFormat="1" applyFont="1" applyFill="1" applyBorder="1" applyAlignment="1">
      <alignment horizontal="center" vertical="center"/>
    </xf>
    <xf numFmtId="0" fontId="18" fillId="4" borderId="16" xfId="0" applyFont="1" applyFill="1" applyBorder="1"/>
    <xf numFmtId="0" fontId="9" fillId="2" borderId="1" xfId="4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66" fontId="9" fillId="2" borderId="1" xfId="4" applyNumberFormat="1" applyFont="1" applyFill="1" applyBorder="1" applyAlignment="1">
      <alignment horizontal="center" vertical="center"/>
    </xf>
    <xf numFmtId="0" fontId="11" fillId="4" borderId="8" xfId="4" applyFont="1" applyFill="1" applyBorder="1" applyAlignment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166" fontId="13" fillId="4" borderId="8" xfId="4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28" xfId="0" applyNumberFormat="1" applyFont="1" applyFill="1" applyBorder="1" applyAlignment="1">
      <alignment horizontal="center" vertical="center"/>
    </xf>
    <xf numFmtId="166" fontId="11" fillId="4" borderId="8" xfId="0" applyNumberFormat="1" applyFont="1" applyFill="1" applyBorder="1" applyAlignment="1">
      <alignment horizontal="center" vertical="center"/>
    </xf>
    <xf numFmtId="0" fontId="18" fillId="4" borderId="9" xfId="0" applyFont="1" applyFill="1" applyBorder="1"/>
    <xf numFmtId="0" fontId="10" fillId="3" borderId="14" xfId="0" applyFont="1" applyFill="1" applyBorder="1" applyAlignment="1">
      <alignment horizontal="left" vertical="center" wrapText="1"/>
    </xf>
    <xf numFmtId="2" fontId="10" fillId="2" borderId="26" xfId="0" applyNumberFormat="1" applyFont="1" applyFill="1" applyBorder="1" applyAlignment="1">
      <alignment horizontal="center" vertical="center"/>
    </xf>
    <xf numFmtId="166" fontId="10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/>
    <xf numFmtId="0" fontId="9" fillId="2" borderId="10" xfId="0" applyFont="1" applyFill="1" applyBorder="1" applyAlignment="1">
      <alignment vertical="center" wrapText="1"/>
    </xf>
    <xf numFmtId="2" fontId="9" fillId="2" borderId="17" xfId="4" applyNumberFormat="1" applyFont="1" applyFill="1" applyBorder="1" applyAlignment="1">
      <alignment horizontal="center" vertical="center"/>
    </xf>
    <xf numFmtId="2" fontId="10" fillId="2" borderId="24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vertical="center"/>
    </xf>
    <xf numFmtId="2" fontId="10" fillId="2" borderId="23" xfId="0" applyNumberFormat="1" applyFont="1" applyFill="1" applyBorder="1" applyAlignment="1">
      <alignment horizontal="center" vertical="center"/>
    </xf>
    <xf numFmtId="2" fontId="9" fillId="2" borderId="11" xfId="4" applyNumberFormat="1" applyFont="1" applyFill="1" applyBorder="1" applyAlignment="1">
      <alignment horizontal="center" vertical="center"/>
    </xf>
    <xf numFmtId="166" fontId="9" fillId="2" borderId="11" xfId="4" applyNumberFormat="1" applyFont="1" applyFill="1" applyBorder="1" applyAlignment="1">
      <alignment horizontal="center" vertical="center"/>
    </xf>
    <xf numFmtId="2" fontId="10" fillId="2" borderId="25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3" borderId="13" xfId="0" applyFont="1" applyFill="1" applyBorder="1" applyAlignment="1" applyProtection="1">
      <alignment vertical="center" wrapText="1"/>
      <protection locked="0"/>
    </xf>
    <xf numFmtId="0" fontId="10" fillId="2" borderId="3" xfId="4" applyFont="1" applyFill="1" applyBorder="1" applyAlignment="1" applyProtection="1">
      <alignment vertical="center" wrapText="1"/>
      <protection locked="0"/>
    </xf>
    <xf numFmtId="0" fontId="9" fillId="3" borderId="14" xfId="4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0" fillId="2" borderId="3" xfId="5" applyFont="1" applyFill="1" applyBorder="1" applyAlignment="1">
      <alignment horizontal="left" vertical="center" wrapText="1"/>
    </xf>
    <xf numFmtId="0" fontId="10" fillId="3" borderId="14" xfId="4" applyFont="1" applyFill="1" applyBorder="1" applyAlignment="1" applyProtection="1">
      <alignment vertical="center" wrapText="1"/>
      <protection locked="0"/>
    </xf>
    <xf numFmtId="0" fontId="10" fillId="2" borderId="10" xfId="4" applyFont="1" applyFill="1" applyBorder="1" applyAlignment="1" applyProtection="1">
      <alignment vertical="center" wrapText="1"/>
      <protection locked="0"/>
    </xf>
    <xf numFmtId="0" fontId="10" fillId="2" borderId="13" xfId="4" applyFont="1" applyFill="1" applyBorder="1" applyAlignment="1">
      <alignment horizontal="center" vertical="center" wrapText="1"/>
    </xf>
    <xf numFmtId="2" fontId="10" fillId="2" borderId="13" xfId="4" applyNumberFormat="1" applyFont="1" applyFill="1" applyBorder="1" applyAlignment="1">
      <alignment horizontal="center" vertical="center"/>
    </xf>
    <xf numFmtId="166" fontId="10" fillId="2" borderId="13" xfId="4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9" fillId="2" borderId="3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 wrapText="1"/>
    </xf>
    <xf numFmtId="2" fontId="10" fillId="2" borderId="3" xfId="4" applyNumberFormat="1" applyFont="1" applyFill="1" applyBorder="1" applyAlignment="1">
      <alignment horizontal="center" vertical="center"/>
    </xf>
    <xf numFmtId="166" fontId="10" fillId="2" borderId="3" xfId="4" applyNumberFormat="1" applyFont="1" applyFill="1" applyBorder="1" applyAlignment="1">
      <alignment horizontal="center" vertical="center"/>
    </xf>
    <xf numFmtId="2" fontId="10" fillId="2" borderId="27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4" xfId="4" applyFont="1" applyFill="1" applyBorder="1" applyAlignment="1">
      <alignment horizontal="center" vertical="center" wrapText="1"/>
    </xf>
    <xf numFmtId="2" fontId="10" fillId="2" borderId="14" xfId="4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center" vertical="center" wrapText="1"/>
    </xf>
    <xf numFmtId="2" fontId="10" fillId="2" borderId="1" xfId="4" applyNumberFormat="1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vertical="center" wrapText="1"/>
    </xf>
    <xf numFmtId="0" fontId="10" fillId="3" borderId="13" xfId="5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vertical="center" wrapText="1"/>
      <protection locked="0"/>
    </xf>
    <xf numFmtId="0" fontId="9" fillId="2" borderId="3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10" fillId="3" borderId="13" xfId="4" applyFont="1" applyFill="1" applyBorder="1" applyAlignment="1" applyProtection="1">
      <alignment vertical="center" wrapText="1"/>
      <protection locked="0"/>
    </xf>
    <xf numFmtId="0" fontId="10" fillId="3" borderId="14" xfId="5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9" fillId="0" borderId="10" xfId="4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0" xfId="4" applyFont="1" applyFill="1" applyBorder="1" applyAlignment="1">
      <alignment horizontal="center" vertical="center" wrapText="1"/>
    </xf>
    <xf numFmtId="2" fontId="10" fillId="2" borderId="10" xfId="4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166" fontId="9" fillId="2" borderId="10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166" fontId="9" fillId="2" borderId="13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/>
    </xf>
    <xf numFmtId="2" fontId="10" fillId="4" borderId="17" xfId="0" applyNumberFormat="1" applyFont="1" applyFill="1" applyBorder="1" applyAlignment="1">
      <alignment horizontal="center" vertical="center"/>
    </xf>
    <xf numFmtId="2" fontId="10" fillId="4" borderId="17" xfId="4" applyNumberFormat="1" applyFont="1" applyFill="1" applyBorder="1" applyAlignment="1" applyProtection="1">
      <alignment horizontal="center" vertical="center"/>
    </xf>
    <xf numFmtId="166" fontId="10" fillId="4" borderId="17" xfId="4" applyNumberFormat="1" applyFont="1" applyFill="1" applyBorder="1" applyAlignment="1" applyProtection="1">
      <alignment horizontal="center" vertical="center"/>
    </xf>
    <xf numFmtId="166" fontId="10" fillId="4" borderId="17" xfId="0" applyNumberFormat="1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center"/>
    </xf>
    <xf numFmtId="0" fontId="8" fillId="2" borderId="0" xfId="0" applyFont="1" applyFill="1"/>
    <xf numFmtId="0" fontId="9" fillId="3" borderId="14" xfId="0" applyFont="1" applyFill="1" applyBorder="1" applyAlignment="1">
      <alignment vertical="center" wrapText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vertical="center" wrapText="1"/>
    </xf>
    <xf numFmtId="169" fontId="9" fillId="2" borderId="1" xfId="4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>
      <alignment horizontal="center" vertical="center" wrapText="1"/>
    </xf>
    <xf numFmtId="169" fontId="9" fillId="2" borderId="13" xfId="0" applyNumberFormat="1" applyFont="1" applyFill="1" applyBorder="1" applyAlignment="1">
      <alignment horizontal="center" vertical="center"/>
    </xf>
    <xf numFmtId="169" fontId="19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166" fontId="10" fillId="2" borderId="10" xfId="0" applyNumberFormat="1" applyFont="1" applyFill="1" applyBorder="1" applyAlignment="1">
      <alignment horizontal="center" vertical="center"/>
    </xf>
    <xf numFmtId="0" fontId="8" fillId="0" borderId="18" xfId="0" applyFont="1" applyBorder="1"/>
    <xf numFmtId="0" fontId="10" fillId="2" borderId="3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9" fillId="2" borderId="14" xfId="4" applyFont="1" applyFill="1" applyBorder="1" applyAlignment="1">
      <alignment horizontal="center" vertical="center"/>
    </xf>
    <xf numFmtId="169" fontId="9" fillId="3" borderId="14" xfId="4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vertical="center"/>
    </xf>
    <xf numFmtId="2" fontId="10" fillId="3" borderId="13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 wrapText="1"/>
    </xf>
    <xf numFmtId="2" fontId="10" fillId="3" borderId="14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2" fontId="9" fillId="3" borderId="13" xfId="0" applyNumberFormat="1" applyFont="1" applyFill="1" applyBorder="1" applyAlignment="1">
      <alignment horizontal="center" vertical="center"/>
    </xf>
    <xf numFmtId="166" fontId="10" fillId="2" borderId="13" xfId="4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/>
    </xf>
    <xf numFmtId="166" fontId="10" fillId="2" borderId="3" xfId="4" applyNumberFormat="1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2" fontId="9" fillId="3" borderId="14" xfId="0" applyNumberFormat="1" applyFont="1" applyFill="1" applyBorder="1" applyAlignment="1">
      <alignment horizontal="center" vertical="center"/>
    </xf>
    <xf numFmtId="166" fontId="10" fillId="2" borderId="14" xfId="4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6" fontId="10" fillId="2" borderId="17" xfId="4" applyNumberFormat="1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69" fontId="9" fillId="3" borderId="13" xfId="4" applyNumberFormat="1" applyFont="1" applyFill="1" applyBorder="1" applyAlignment="1">
      <alignment horizontal="center" vertical="center"/>
    </xf>
    <xf numFmtId="0" fontId="9" fillId="2" borderId="17" xfId="4" applyFont="1" applyFill="1" applyBorder="1" applyAlignment="1">
      <alignment vertical="center" wrapText="1"/>
    </xf>
    <xf numFmtId="166" fontId="10" fillId="2" borderId="20" xfId="4" applyNumberFormat="1" applyFont="1" applyFill="1" applyBorder="1" applyAlignment="1" applyProtection="1">
      <alignment horizontal="center" vertical="center"/>
    </xf>
    <xf numFmtId="2" fontId="9" fillId="3" borderId="14" xfId="1" applyNumberFormat="1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2" borderId="17" xfId="0" applyNumberFormat="1" applyFont="1" applyFill="1" applyBorder="1" applyAlignment="1">
      <alignment horizontal="center" vertical="center"/>
    </xf>
    <xf numFmtId="2" fontId="9" fillId="3" borderId="13" xfId="1" applyNumberFormat="1" applyFont="1" applyFill="1" applyBorder="1" applyAlignment="1">
      <alignment horizontal="center" vertical="center"/>
    </xf>
    <xf numFmtId="0" fontId="9" fillId="2" borderId="15" xfId="4" applyFont="1" applyFill="1" applyBorder="1" applyAlignment="1">
      <alignment vertical="center"/>
    </xf>
    <xf numFmtId="0" fontId="9" fillId="2" borderId="0" xfId="4" applyFont="1" applyFill="1" applyAlignment="1">
      <alignment vertical="center"/>
    </xf>
    <xf numFmtId="166" fontId="9" fillId="2" borderId="1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67" fontId="9" fillId="3" borderId="13" xfId="0" applyNumberFormat="1" applyFont="1" applyFill="1" applyBorder="1" applyAlignment="1">
      <alignment horizontal="center" vertical="center"/>
    </xf>
    <xf numFmtId="166" fontId="10" fillId="2" borderId="10" xfId="4" applyNumberFormat="1" applyFont="1" applyFill="1" applyBorder="1" applyAlignment="1" applyProtection="1">
      <alignment horizontal="center" vertical="center"/>
    </xf>
    <xf numFmtId="166" fontId="9" fillId="3" borderId="13" xfId="0" applyNumberFormat="1" applyFont="1" applyFill="1" applyBorder="1" applyAlignment="1">
      <alignment horizontal="center" vertical="center"/>
    </xf>
    <xf numFmtId="166" fontId="10" fillId="2" borderId="1" xfId="4" applyNumberFormat="1" applyFont="1" applyFill="1" applyBorder="1" applyAlignment="1" applyProtection="1">
      <alignment horizontal="center" vertical="center"/>
    </xf>
    <xf numFmtId="166" fontId="9" fillId="3" borderId="14" xfId="0" applyNumberFormat="1" applyFont="1" applyFill="1" applyBorder="1" applyAlignment="1">
      <alignment horizontal="center" vertical="center"/>
    </xf>
    <xf numFmtId="166" fontId="10" fillId="0" borderId="14" xfId="4" applyNumberFormat="1" applyFont="1" applyFill="1" applyBorder="1" applyAlignment="1" applyProtection="1">
      <alignment horizontal="center" vertical="center"/>
    </xf>
    <xf numFmtId="166" fontId="10" fillId="0" borderId="10" xfId="4" applyNumberFormat="1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6" fontId="10" fillId="2" borderId="11" xfId="4" applyNumberFormat="1" applyFont="1" applyFill="1" applyBorder="1" applyAlignment="1" applyProtection="1">
      <alignment horizontal="center" vertical="center"/>
    </xf>
    <xf numFmtId="166" fontId="10" fillId="3" borderId="13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2" fontId="10" fillId="2" borderId="1" xfId="4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/>
    </xf>
    <xf numFmtId="0" fontId="9" fillId="2" borderId="2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166" fontId="9" fillId="4" borderId="8" xfId="4" applyNumberFormat="1" applyFont="1" applyFill="1" applyBorder="1" applyAlignment="1">
      <alignment horizontal="center" vertical="center"/>
    </xf>
    <xf numFmtId="2" fontId="9" fillId="4" borderId="8" xfId="4" applyNumberFormat="1" applyFont="1" applyFill="1" applyBorder="1" applyAlignment="1">
      <alignment horizontal="center" vertical="center"/>
    </xf>
    <xf numFmtId="2" fontId="10" fillId="4" borderId="8" xfId="0" applyNumberFormat="1" applyFont="1" applyFill="1" applyBorder="1" applyAlignment="1">
      <alignment horizontal="center" vertical="center"/>
    </xf>
    <xf numFmtId="166" fontId="10" fillId="4" borderId="8" xfId="0" applyNumberFormat="1" applyFont="1" applyFill="1" applyBorder="1" applyAlignment="1">
      <alignment horizontal="center" vertical="center"/>
    </xf>
    <xf numFmtId="0" fontId="8" fillId="4" borderId="9" xfId="0" applyFont="1" applyFill="1" applyBorder="1"/>
    <xf numFmtId="2" fontId="10" fillId="2" borderId="8" xfId="4" applyNumberFormat="1" applyFont="1" applyFill="1" applyBorder="1" applyAlignment="1" applyProtection="1">
      <alignment horizontal="center" vertical="center"/>
    </xf>
    <xf numFmtId="0" fontId="21" fillId="0" borderId="0" xfId="0" applyFont="1"/>
    <xf numFmtId="166" fontId="10" fillId="2" borderId="26" xfId="0" applyNumberFormat="1" applyFont="1" applyFill="1" applyBorder="1" applyAlignment="1">
      <alignment horizontal="center" vertical="center"/>
    </xf>
    <xf numFmtId="167" fontId="10" fillId="2" borderId="14" xfId="0" applyNumberFormat="1" applyFont="1" applyFill="1" applyBorder="1" applyAlignment="1">
      <alignment horizontal="center" vertical="center"/>
    </xf>
    <xf numFmtId="167" fontId="10" fillId="2" borderId="13" xfId="0" applyNumberFormat="1" applyFont="1" applyFill="1" applyBorder="1" applyAlignment="1">
      <alignment horizontal="center" vertical="center"/>
    </xf>
    <xf numFmtId="166" fontId="10" fillId="2" borderId="23" xfId="0" applyNumberFormat="1" applyFont="1" applyFill="1" applyBorder="1" applyAlignment="1">
      <alignment horizontal="center" vertical="center"/>
    </xf>
    <xf numFmtId="166" fontId="9" fillId="0" borderId="11" xfId="4" applyNumberFormat="1" applyFont="1" applyFill="1" applyBorder="1" applyAlignment="1">
      <alignment horizontal="center" vertical="center"/>
    </xf>
    <xf numFmtId="0" fontId="8" fillId="0" borderId="16" xfId="0" applyFont="1" applyFill="1" applyBorder="1"/>
    <xf numFmtId="166" fontId="9" fillId="0" borderId="14" xfId="4" applyNumberFormat="1" applyFont="1" applyFill="1" applyBorder="1" applyAlignment="1">
      <alignment horizontal="center" vertical="center"/>
    </xf>
    <xf numFmtId="2" fontId="9" fillId="0" borderId="14" xfId="4" applyNumberFormat="1" applyFont="1" applyFill="1" applyBorder="1" applyAlignment="1">
      <alignment horizontal="center" vertical="center"/>
    </xf>
    <xf numFmtId="0" fontId="8" fillId="0" borderId="15" xfId="0" applyFont="1" applyFill="1" applyBorder="1"/>
    <xf numFmtId="0" fontId="8" fillId="0" borderId="32" xfId="0" applyFont="1" applyFill="1" applyBorder="1"/>
    <xf numFmtId="166" fontId="9" fillId="0" borderId="1" xfId="4" applyNumberFormat="1" applyFont="1" applyFill="1" applyBorder="1" applyAlignment="1">
      <alignment horizontal="center" vertical="center"/>
    </xf>
    <xf numFmtId="0" fontId="8" fillId="0" borderId="5" xfId="0" applyFont="1" applyFill="1" applyBorder="1"/>
    <xf numFmtId="0" fontId="8" fillId="0" borderId="33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9" fillId="0" borderId="3" xfId="4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/>
    </xf>
    <xf numFmtId="0" fontId="8" fillId="0" borderId="35" xfId="0" applyFont="1" applyFill="1" applyBorder="1"/>
    <xf numFmtId="0" fontId="7" fillId="2" borderId="3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166" fontId="9" fillId="0" borderId="17" xfId="4" applyNumberFormat="1" applyFont="1" applyFill="1" applyBorder="1" applyAlignment="1">
      <alignment horizontal="center" vertical="center"/>
    </xf>
    <xf numFmtId="0" fontId="8" fillId="0" borderId="22" xfId="0" applyFont="1" applyFill="1" applyBorder="1"/>
    <xf numFmtId="0" fontId="7" fillId="3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166" fontId="9" fillId="0" borderId="13" xfId="4" applyNumberFormat="1" applyFont="1" applyFill="1" applyBorder="1" applyAlignment="1">
      <alignment horizontal="center" vertical="center"/>
    </xf>
    <xf numFmtId="2" fontId="9" fillId="0" borderId="13" xfId="4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69" fontId="9" fillId="0" borderId="14" xfId="4" applyNumberFormat="1" applyFont="1" applyFill="1" applyBorder="1" applyAlignment="1">
      <alignment horizontal="center" vertical="center"/>
    </xf>
    <xf numFmtId="169" fontId="9" fillId="0" borderId="17" xfId="4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169" fontId="9" fillId="0" borderId="13" xfId="4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 wrapText="1"/>
    </xf>
    <xf numFmtId="169" fontId="9" fillId="0" borderId="11" xfId="4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169" fontId="9" fillId="0" borderId="3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>
      <alignment vertical="center" wrapText="1"/>
    </xf>
    <xf numFmtId="0" fontId="6" fillId="3" borderId="13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" fontId="10" fillId="0" borderId="13" xfId="4" applyNumberFormat="1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" fontId="10" fillId="0" borderId="14" xfId="4" applyNumberFormat="1" applyFont="1" applyFill="1" applyBorder="1" applyAlignment="1" applyProtection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166" fontId="8" fillId="4" borderId="0" xfId="0" applyNumberFormat="1" applyFont="1" applyFill="1" applyBorder="1"/>
    <xf numFmtId="0" fontId="8" fillId="4" borderId="44" xfId="0" applyFont="1" applyFill="1" applyBorder="1"/>
    <xf numFmtId="0" fontId="9" fillId="3" borderId="3" xfId="0" applyFont="1" applyFill="1" applyBorder="1" applyAlignment="1">
      <alignment vertical="center" wrapText="1"/>
    </xf>
    <xf numFmtId="2" fontId="10" fillId="4" borderId="28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7" fillId="2" borderId="10" xfId="5" applyFont="1" applyFill="1" applyBorder="1" applyAlignment="1">
      <alignment horizontal="center" vertical="center"/>
    </xf>
    <xf numFmtId="2" fontId="10" fillId="2" borderId="10" xfId="4" applyNumberFormat="1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14" xfId="5" applyFont="1" applyFill="1" applyBorder="1" applyAlignment="1">
      <alignment vertical="center" wrapText="1"/>
    </xf>
    <xf numFmtId="0" fontId="7" fillId="2" borderId="14" xfId="5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 wrapText="1"/>
    </xf>
    <xf numFmtId="0" fontId="7" fillId="2" borderId="13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18" xfId="0" applyFont="1" applyBorder="1" applyAlignment="1">
      <alignment horizontal="center" vertical="center"/>
    </xf>
    <xf numFmtId="0" fontId="24" fillId="0" borderId="0" xfId="0" applyFont="1"/>
    <xf numFmtId="166" fontId="9" fillId="2" borderId="3" xfId="0" applyNumberFormat="1" applyFont="1" applyFill="1" applyBorder="1" applyAlignment="1">
      <alignment horizontal="center" vertical="center"/>
    </xf>
    <xf numFmtId="0" fontId="24" fillId="0" borderId="16" xfId="0" applyFont="1" applyBorder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166" fontId="7" fillId="3" borderId="1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66" fontId="7" fillId="3" borderId="23" xfId="0" applyNumberFormat="1" applyFont="1" applyFill="1" applyBorder="1" applyAlignment="1">
      <alignment horizontal="center" vertical="center"/>
    </xf>
    <xf numFmtId="2" fontId="7" fillId="2" borderId="34" xfId="0" applyNumberFormat="1" applyFont="1" applyFill="1" applyBorder="1" applyAlignment="1">
      <alignment horizontal="center" vertical="center"/>
    </xf>
    <xf numFmtId="166" fontId="7" fillId="0" borderId="3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8" xfId="0" applyFont="1" applyBorder="1"/>
    <xf numFmtId="0" fontId="8" fillId="0" borderId="3" xfId="0" applyFont="1" applyBorder="1" applyAlignment="1">
      <alignment horizontal="center" vertical="center"/>
    </xf>
    <xf numFmtId="2" fontId="8" fillId="0" borderId="0" xfId="0" applyNumberFormat="1" applyFont="1"/>
    <xf numFmtId="0" fontId="9" fillId="2" borderId="11" xfId="4" applyFont="1" applyFill="1" applyBorder="1" applyAlignment="1">
      <alignment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/>
    </xf>
    <xf numFmtId="166" fontId="7" fillId="2" borderId="27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 wrapText="1"/>
    </xf>
    <xf numFmtId="0" fontId="8" fillId="2" borderId="5" xfId="0" applyFont="1" applyFill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167" fontId="10" fillId="0" borderId="10" xfId="4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/>
    <xf numFmtId="0" fontId="14" fillId="4" borderId="8" xfId="0" applyFont="1" applyFill="1" applyBorder="1" applyAlignment="1">
      <alignment horizontal="center" vertical="center"/>
    </xf>
    <xf numFmtId="0" fontId="8" fillId="4" borderId="8" xfId="0" applyFont="1" applyFill="1" applyBorder="1"/>
    <xf numFmtId="166" fontId="10" fillId="4" borderId="8" xfId="4" applyNumberFormat="1" applyFont="1" applyFill="1" applyBorder="1" applyAlignment="1" applyProtection="1">
      <alignment horizontal="center" vertical="center"/>
    </xf>
    <xf numFmtId="164" fontId="10" fillId="2" borderId="23" xfId="6" applyFont="1" applyFill="1" applyBorder="1" applyAlignment="1">
      <alignment horizontal="center" vertical="center"/>
    </xf>
    <xf numFmtId="164" fontId="10" fillId="2" borderId="13" xfId="6" applyFont="1" applyFill="1" applyBorder="1" applyAlignment="1">
      <alignment horizontal="center" vertical="center"/>
    </xf>
    <xf numFmtId="164" fontId="10" fillId="2" borderId="27" xfId="6" applyFont="1" applyFill="1" applyBorder="1" applyAlignment="1">
      <alignment horizontal="center" vertical="center"/>
    </xf>
    <xf numFmtId="164" fontId="10" fillId="2" borderId="26" xfId="6" applyFont="1" applyFill="1" applyBorder="1" applyAlignment="1">
      <alignment horizontal="center" vertical="center"/>
    </xf>
    <xf numFmtId="164" fontId="10" fillId="2" borderId="28" xfId="6" applyFont="1" applyFill="1" applyBorder="1" applyAlignment="1">
      <alignment horizontal="center" vertical="center"/>
    </xf>
    <xf numFmtId="164" fontId="10" fillId="2" borderId="24" xfId="6" applyFont="1" applyFill="1" applyBorder="1" applyAlignment="1">
      <alignment horizontal="center" vertical="center"/>
    </xf>
    <xf numFmtId="164" fontId="16" fillId="4" borderId="28" xfId="6" applyFont="1" applyFill="1" applyBorder="1" applyAlignment="1">
      <alignment horizontal="center"/>
    </xf>
    <xf numFmtId="164" fontId="10" fillId="2" borderId="25" xfId="6" applyFont="1" applyFill="1" applyBorder="1" applyAlignment="1">
      <alignment horizontal="center" vertical="center"/>
    </xf>
    <xf numFmtId="164" fontId="10" fillId="2" borderId="34" xfId="6" applyFont="1" applyFill="1" applyBorder="1" applyAlignment="1">
      <alignment horizontal="center" vertical="center"/>
    </xf>
    <xf numFmtId="164" fontId="11" fillId="4" borderId="25" xfId="6" applyFont="1" applyFill="1" applyBorder="1" applyAlignment="1">
      <alignment horizontal="center" vertical="center"/>
    </xf>
    <xf numFmtId="164" fontId="11" fillId="4" borderId="28" xfId="6" applyFont="1" applyFill="1" applyBorder="1" applyAlignment="1">
      <alignment horizontal="center" vertical="center"/>
    </xf>
    <xf numFmtId="164" fontId="10" fillId="2" borderId="11" xfId="6" applyFont="1" applyFill="1" applyBorder="1" applyAlignment="1">
      <alignment horizontal="center" vertical="center"/>
    </xf>
    <xf numFmtId="164" fontId="10" fillId="2" borderId="17" xfId="6" applyFont="1" applyFill="1" applyBorder="1" applyAlignment="1">
      <alignment horizontal="center" vertical="center"/>
    </xf>
    <xf numFmtId="164" fontId="10" fillId="2" borderId="47" xfId="6" applyFont="1" applyFill="1" applyBorder="1" applyAlignment="1">
      <alignment horizontal="center" vertical="center"/>
    </xf>
    <xf numFmtId="164" fontId="8" fillId="4" borderId="0" xfId="6" applyFont="1" applyFill="1" applyBorder="1"/>
    <xf numFmtId="164" fontId="10" fillId="2" borderId="1" xfId="6" applyFont="1" applyFill="1" applyBorder="1" applyAlignment="1">
      <alignment horizontal="center" vertical="center"/>
    </xf>
    <xf numFmtId="164" fontId="10" fillId="2" borderId="3" xfId="6" applyFont="1" applyFill="1" applyBorder="1" applyAlignment="1">
      <alignment horizontal="center" vertical="center"/>
    </xf>
    <xf numFmtId="164" fontId="10" fillId="2" borderId="14" xfId="6" applyFont="1" applyFill="1" applyBorder="1" applyAlignment="1">
      <alignment horizontal="center" vertical="center"/>
    </xf>
    <xf numFmtId="164" fontId="10" fillId="4" borderId="28" xfId="6" applyFont="1" applyFill="1" applyBorder="1" applyAlignment="1">
      <alignment horizontal="center" vertical="center"/>
    </xf>
    <xf numFmtId="164" fontId="10" fillId="0" borderId="27" xfId="6" applyFont="1" applyFill="1" applyBorder="1" applyAlignment="1">
      <alignment horizontal="center" vertical="center"/>
    </xf>
    <xf numFmtId="164" fontId="10" fillId="2" borderId="13" xfId="6" applyFont="1" applyFill="1" applyBorder="1" applyAlignment="1" applyProtection="1">
      <alignment horizontal="center" vertical="center"/>
    </xf>
    <xf numFmtId="164" fontId="10" fillId="2" borderId="3" xfId="6" applyFont="1" applyFill="1" applyBorder="1" applyAlignment="1" applyProtection="1">
      <alignment horizontal="center" vertical="center"/>
    </xf>
    <xf numFmtId="164" fontId="10" fillId="2" borderId="14" xfId="6" applyFont="1" applyFill="1" applyBorder="1" applyAlignment="1" applyProtection="1">
      <alignment horizontal="center" vertical="center"/>
    </xf>
    <xf numFmtId="164" fontId="10" fillId="2" borderId="10" xfId="6" applyFont="1" applyFill="1" applyBorder="1" applyAlignment="1" applyProtection="1">
      <alignment horizontal="center" vertical="center"/>
    </xf>
    <xf numFmtId="164" fontId="10" fillId="2" borderId="11" xfId="6" applyFont="1" applyFill="1" applyBorder="1" applyAlignment="1" applyProtection="1">
      <alignment horizontal="center" vertical="center"/>
    </xf>
    <xf numFmtId="164" fontId="10" fillId="4" borderId="24" xfId="6" applyFont="1" applyFill="1" applyBorder="1" applyAlignment="1">
      <alignment horizontal="center" vertical="center"/>
    </xf>
    <xf numFmtId="164" fontId="10" fillId="2" borderId="28" xfId="6" applyFont="1" applyFill="1" applyBorder="1" applyAlignment="1" applyProtection="1">
      <alignment horizontal="center" vertical="center"/>
    </xf>
    <xf numFmtId="164" fontId="10" fillId="2" borderId="23" xfId="6" applyFont="1" applyFill="1" applyBorder="1" applyAlignment="1" applyProtection="1">
      <alignment horizontal="center" vertical="center"/>
    </xf>
    <xf numFmtId="164" fontId="10" fillId="2" borderId="26" xfId="6" applyFont="1" applyFill="1" applyBorder="1" applyAlignment="1" applyProtection="1">
      <alignment horizontal="center" vertical="center"/>
    </xf>
    <xf numFmtId="164" fontId="10" fillId="2" borderId="34" xfId="6" applyFont="1" applyFill="1" applyBorder="1" applyAlignment="1" applyProtection="1">
      <alignment horizontal="center" vertical="center"/>
    </xf>
    <xf numFmtId="164" fontId="10" fillId="2" borderId="10" xfId="6" applyFont="1" applyFill="1" applyBorder="1" applyAlignment="1">
      <alignment horizontal="center" vertical="center"/>
    </xf>
    <xf numFmtId="9" fontId="10" fillId="2" borderId="41" xfId="4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8" fillId="0" borderId="1" xfId="0" applyFont="1" applyBorder="1"/>
    <xf numFmtId="0" fontId="8" fillId="5" borderId="1" xfId="0" applyFont="1" applyFill="1" applyBorder="1"/>
    <xf numFmtId="0" fontId="8" fillId="2" borderId="1" xfId="0" applyFont="1" applyFill="1" applyBorder="1"/>
    <xf numFmtId="0" fontId="8" fillId="0" borderId="1" xfId="0" applyFont="1" applyFill="1" applyBorder="1"/>
    <xf numFmtId="0" fontId="9" fillId="2" borderId="1" xfId="0" applyFont="1" applyFill="1" applyBorder="1" applyAlignment="1">
      <alignment vertical="center"/>
    </xf>
    <xf numFmtId="0" fontId="9" fillId="2" borderId="1" xfId="4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8" fillId="5" borderId="36" xfId="0" applyFont="1" applyFill="1" applyBorder="1"/>
    <xf numFmtId="0" fontId="8" fillId="5" borderId="5" xfId="0" applyFont="1" applyFill="1" applyBorder="1"/>
    <xf numFmtId="0" fontId="10" fillId="2" borderId="36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>
      <alignment horizontal="center" vertical="center"/>
    </xf>
    <xf numFmtId="0" fontId="10" fillId="2" borderId="36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>
      <alignment horizontal="center" vertical="center"/>
    </xf>
    <xf numFmtId="0" fontId="9" fillId="2" borderId="36" xfId="4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2" fontId="10" fillId="2" borderId="6" xfId="4" applyNumberFormat="1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10" fillId="2" borderId="36" xfId="4" applyNumberFormat="1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8" fillId="5" borderId="51" xfId="0" applyFont="1" applyFill="1" applyBorder="1"/>
    <xf numFmtId="0" fontId="8" fillId="5" borderId="20" xfId="0" applyFont="1" applyFill="1" applyBorder="1"/>
    <xf numFmtId="0" fontId="8" fillId="5" borderId="52" xfId="0" applyFont="1" applyFill="1" applyBorder="1"/>
    <xf numFmtId="167" fontId="8" fillId="0" borderId="5" xfId="0" applyNumberFormat="1" applyFont="1" applyBorder="1"/>
    <xf numFmtId="168" fontId="8" fillId="0" borderId="5" xfId="0" applyNumberFormat="1" applyFont="1" applyBorder="1"/>
    <xf numFmtId="0" fontId="16" fillId="5" borderId="36" xfId="0" applyFont="1" applyFill="1" applyBorder="1" applyAlignment="1" applyProtection="1">
      <alignment horizontal="center"/>
      <protection locked="0"/>
    </xf>
    <xf numFmtId="0" fontId="17" fillId="5" borderId="5" xfId="0" applyFont="1" applyFill="1" applyBorder="1" applyAlignment="1">
      <alignment horizontal="center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8" fillId="5" borderId="5" xfId="0" applyFont="1" applyFill="1" applyBorder="1"/>
    <xf numFmtId="0" fontId="24" fillId="0" borderId="5" xfId="0" applyFont="1" applyBorder="1"/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5" xfId="4" applyFont="1" applyFill="1" applyBorder="1" applyAlignment="1">
      <alignment vertical="center"/>
    </xf>
    <xf numFmtId="0" fontId="9" fillId="0" borderId="36" xfId="4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2" borderId="36" xfId="5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6" fillId="2" borderId="36" xfId="4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/>
    </xf>
    <xf numFmtId="2" fontId="8" fillId="0" borderId="1" xfId="0" applyNumberFormat="1" applyFont="1" applyBorder="1"/>
    <xf numFmtId="164" fontId="8" fillId="0" borderId="0" xfId="6" applyFont="1"/>
    <xf numFmtId="43" fontId="25" fillId="5" borderId="19" xfId="0" applyNumberFormat="1" applyFont="1" applyFill="1" applyBorder="1"/>
    <xf numFmtId="2" fontId="27" fillId="2" borderId="13" xfId="4" applyNumberFormat="1" applyFont="1" applyFill="1" applyBorder="1" applyAlignment="1">
      <alignment horizontal="center" vertical="center"/>
    </xf>
    <xf numFmtId="2" fontId="27" fillId="2" borderId="8" xfId="4" applyNumberFormat="1" applyFont="1" applyFill="1" applyBorder="1" applyAlignment="1">
      <alignment horizontal="center" vertical="center"/>
    </xf>
    <xf numFmtId="2" fontId="27" fillId="2" borderId="13" xfId="0" applyNumberFormat="1" applyFont="1" applyFill="1" applyBorder="1" applyAlignment="1">
      <alignment horizontal="center" vertical="center"/>
    </xf>
    <xf numFmtId="2" fontId="26" fillId="2" borderId="13" xfId="0" applyNumberFormat="1" applyFont="1" applyFill="1" applyBorder="1" applyAlignment="1">
      <alignment horizontal="center" vertical="center"/>
    </xf>
    <xf numFmtId="2" fontId="26" fillId="2" borderId="3" xfId="0" applyNumberFormat="1" applyFont="1" applyFill="1" applyBorder="1" applyAlignment="1">
      <alignment horizontal="center" vertical="center"/>
    </xf>
    <xf numFmtId="2" fontId="26" fillId="2" borderId="8" xfId="0" applyNumberFormat="1" applyFont="1" applyFill="1" applyBorder="1" applyAlignment="1">
      <alignment horizontal="center" vertical="center"/>
    </xf>
    <xf numFmtId="2" fontId="26" fillId="2" borderId="14" xfId="0" applyNumberFormat="1" applyFont="1" applyFill="1" applyBorder="1" applyAlignment="1">
      <alignment horizontal="center" vertical="center"/>
    </xf>
    <xf numFmtId="2" fontId="26" fillId="2" borderId="17" xfId="0" applyNumberFormat="1" applyFont="1" applyFill="1" applyBorder="1" applyAlignment="1">
      <alignment horizontal="center" vertical="center"/>
    </xf>
    <xf numFmtId="164" fontId="8" fillId="0" borderId="0" xfId="0" applyNumberFormat="1" applyFont="1"/>
    <xf numFmtId="1" fontId="10" fillId="2" borderId="1" xfId="0" applyNumberFormat="1" applyFont="1" applyFill="1" applyBorder="1" applyAlignment="1">
      <alignment horizontal="center" vertical="center"/>
    </xf>
    <xf numFmtId="169" fontId="9" fillId="0" borderId="1" xfId="4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2" fontId="10" fillId="2" borderId="28" xfId="0" applyNumberFormat="1" applyFont="1" applyFill="1" applyBorder="1" applyAlignment="1">
      <alignment horizontal="center" vertical="center"/>
    </xf>
    <xf numFmtId="2" fontId="8" fillId="0" borderId="0" xfId="6" applyNumberFormat="1" applyFont="1"/>
    <xf numFmtId="2" fontId="8" fillId="0" borderId="3" xfId="0" applyNumberFormat="1" applyFont="1" applyBorder="1"/>
    <xf numFmtId="0" fontId="9" fillId="0" borderId="0" xfId="0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 wrapText="1"/>
    </xf>
    <xf numFmtId="43" fontId="29" fillId="0" borderId="1" xfId="0" applyNumberFormat="1" applyFont="1" applyBorder="1"/>
    <xf numFmtId="43" fontId="29" fillId="0" borderId="3" xfId="0" applyNumberFormat="1" applyFont="1" applyBorder="1"/>
    <xf numFmtId="38" fontId="20" fillId="0" borderId="0" xfId="0" applyNumberFormat="1" applyFont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2" fontId="9" fillId="0" borderId="1" xfId="4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4" fontId="10" fillId="0" borderId="34" xfId="6" applyFont="1" applyFill="1" applyBorder="1" applyAlignment="1">
      <alignment horizontal="center" vertical="center"/>
    </xf>
    <xf numFmtId="164" fontId="10" fillId="0" borderId="1" xfId="6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36" xfId="0" applyFont="1" applyFill="1" applyBorder="1" applyAlignment="1">
      <alignment horizontal="center" vertical="center"/>
    </xf>
    <xf numFmtId="2" fontId="8" fillId="0" borderId="1" xfId="0" applyNumberFormat="1" applyFont="1" applyFill="1" applyBorder="1"/>
    <xf numFmtId="43" fontId="29" fillId="0" borderId="1" xfId="0" applyNumberFormat="1" applyFont="1" applyFill="1" applyBorder="1"/>
    <xf numFmtId="38" fontId="20" fillId="0" borderId="0" xfId="0" applyNumberFormat="1" applyFont="1" applyFill="1"/>
    <xf numFmtId="0" fontId="1" fillId="2" borderId="7" xfId="4" applyFont="1" applyFill="1" applyBorder="1" applyAlignment="1">
      <alignment horizontal="center" vertical="center"/>
    </xf>
    <xf numFmtId="49" fontId="30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0" fillId="2" borderId="36" xfId="0" applyNumberFormat="1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49" fontId="3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10" fillId="0" borderId="10" xfId="4" applyNumberFormat="1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vertical="center" wrapText="1"/>
    </xf>
    <xf numFmtId="0" fontId="20" fillId="0" borderId="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0" fontId="8" fillId="0" borderId="19" xfId="0" applyFont="1" applyBorder="1"/>
    <xf numFmtId="0" fontId="8" fillId="0" borderId="36" xfId="0" applyFont="1" applyFill="1" applyBorder="1"/>
    <xf numFmtId="0" fontId="8" fillId="0" borderId="8" xfId="0" applyFont="1" applyFill="1" applyBorder="1"/>
    <xf numFmtId="0" fontId="9" fillId="0" borderId="36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166" fontId="7" fillId="2" borderId="14" xfId="0" applyNumberFormat="1" applyFont="1" applyFill="1" applyBorder="1" applyAlignment="1">
      <alignment horizontal="center" vertical="center"/>
    </xf>
    <xf numFmtId="166" fontId="7" fillId="2" borderId="13" xfId="0" applyNumberFormat="1" applyFont="1" applyFill="1" applyBorder="1" applyAlignment="1">
      <alignment horizontal="center" vertical="center"/>
    </xf>
    <xf numFmtId="43" fontId="8" fillId="0" borderId="0" xfId="0" applyNumberFormat="1" applyFont="1"/>
    <xf numFmtId="2" fontId="9" fillId="2" borderId="20" xfId="4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2" fontId="8" fillId="2" borderId="1" xfId="0" applyNumberFormat="1" applyFont="1" applyFill="1" applyBorder="1"/>
    <xf numFmtId="43" fontId="29" fillId="2" borderId="1" xfId="0" applyNumberFormat="1" applyFont="1" applyFill="1" applyBorder="1"/>
    <xf numFmtId="38" fontId="20" fillId="2" borderId="0" xfId="0" applyNumberFormat="1" applyFont="1" applyFill="1"/>
    <xf numFmtId="2" fontId="10" fillId="0" borderId="10" xfId="0" applyNumberFormat="1" applyFont="1" applyFill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2" fontId="20" fillId="0" borderId="41" xfId="0" applyNumberFormat="1" applyFont="1" applyBorder="1" applyAlignment="1">
      <alignment horizontal="center" vertical="center"/>
    </xf>
    <xf numFmtId="0" fontId="8" fillId="0" borderId="41" xfId="0" applyFont="1" applyBorder="1"/>
    <xf numFmtId="0" fontId="7" fillId="3" borderId="1" xfId="4" applyFont="1" applyFill="1" applyBorder="1" applyAlignment="1">
      <alignment vertical="center" wrapText="1"/>
    </xf>
    <xf numFmtId="164" fontId="24" fillId="0" borderId="0" xfId="6" applyFont="1"/>
    <xf numFmtId="167" fontId="7" fillId="2" borderId="34" xfId="0" applyNumberFormat="1" applyFont="1" applyFill="1" applyBorder="1" applyAlignment="1">
      <alignment horizontal="center" vertical="center"/>
    </xf>
    <xf numFmtId="0" fontId="7" fillId="3" borderId="10" xfId="4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10" fillId="2" borderId="20" xfId="0" applyNumberFormat="1" applyFont="1" applyFill="1" applyBorder="1" applyAlignment="1">
      <alignment horizontal="center" vertical="center"/>
    </xf>
    <xf numFmtId="166" fontId="10" fillId="2" borderId="20" xfId="0" applyNumberFormat="1" applyFont="1" applyFill="1" applyBorder="1" applyAlignment="1">
      <alignment horizontal="center" vertical="center"/>
    </xf>
    <xf numFmtId="2" fontId="10" fillId="2" borderId="54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7" fillId="3" borderId="7" xfId="4" applyFont="1" applyFill="1" applyBorder="1" applyAlignment="1">
      <alignment vertical="center" wrapText="1"/>
    </xf>
    <xf numFmtId="2" fontId="8" fillId="0" borderId="1" xfId="6" applyNumberFormat="1" applyFont="1" applyBorder="1"/>
    <xf numFmtId="0" fontId="11" fillId="2" borderId="30" xfId="4" applyFont="1" applyFill="1" applyBorder="1" applyAlignment="1">
      <alignment horizontal="center" vertical="center" wrapText="1"/>
    </xf>
    <xf numFmtId="0" fontId="11" fillId="2" borderId="49" xfId="4" applyFont="1" applyFill="1" applyBorder="1" applyAlignment="1">
      <alignment horizontal="center" vertical="center" wrapText="1"/>
    </xf>
    <xf numFmtId="0" fontId="10" fillId="2" borderId="41" xfId="4" applyFont="1" applyFill="1" applyBorder="1" applyAlignment="1">
      <alignment horizontal="center" vertical="center" wrapText="1"/>
    </xf>
    <xf numFmtId="0" fontId="10" fillId="2" borderId="50" xfId="4" applyFont="1" applyFill="1" applyBorder="1" applyAlignment="1">
      <alignment horizontal="center" vertical="center" wrapText="1"/>
    </xf>
    <xf numFmtId="0" fontId="10" fillId="0" borderId="41" xfId="4" applyFont="1" applyFill="1" applyBorder="1" applyAlignment="1">
      <alignment horizontal="center" vertical="center" wrapText="1"/>
    </xf>
    <xf numFmtId="0" fontId="10" fillId="0" borderId="50" xfId="4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0" fontId="9" fillId="2" borderId="19" xfId="4" applyFont="1" applyFill="1" applyBorder="1" applyAlignment="1">
      <alignment horizontal="center" vertical="center" wrapText="1"/>
    </xf>
    <xf numFmtId="0" fontId="9" fillId="2" borderId="41" xfId="4" applyFont="1" applyFill="1" applyBorder="1" applyAlignment="1">
      <alignment horizontal="center" vertical="center" wrapText="1"/>
    </xf>
    <xf numFmtId="166" fontId="9" fillId="0" borderId="19" xfId="4" applyNumberFormat="1" applyFont="1" applyFill="1" applyBorder="1" applyAlignment="1">
      <alignment horizontal="center" vertical="center" wrapText="1"/>
    </xf>
    <xf numFmtId="166" fontId="9" fillId="0" borderId="41" xfId="4" applyNumberFormat="1" applyFont="1" applyFill="1" applyBorder="1" applyAlignment="1">
      <alignment horizontal="center" vertical="center" wrapText="1"/>
    </xf>
    <xf numFmtId="0" fontId="11" fillId="2" borderId="19" xfId="4" applyFont="1" applyFill="1" applyBorder="1" applyAlignment="1">
      <alignment horizontal="center" vertical="center" wrapText="1"/>
    </xf>
    <xf numFmtId="0" fontId="11" fillId="2" borderId="41" xfId="4" applyFont="1" applyFill="1" applyBorder="1" applyAlignment="1">
      <alignment horizontal="center" vertical="center" wrapText="1"/>
    </xf>
    <xf numFmtId="0" fontId="1" fillId="2" borderId="19" xfId="4" applyFont="1" applyFill="1" applyBorder="1" applyAlignment="1">
      <alignment horizontal="center" vertical="center"/>
    </xf>
    <xf numFmtId="0" fontId="10" fillId="2" borderId="42" xfId="4" applyFont="1" applyFill="1" applyBorder="1" applyAlignment="1">
      <alignment horizontal="center" vertical="center" wrapText="1"/>
    </xf>
    <xf numFmtId="0" fontId="10" fillId="0" borderId="42" xfId="4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64" fontId="25" fillId="0" borderId="0" xfId="6" applyFont="1" applyFill="1" applyBorder="1" applyAlignment="1">
      <alignment horizontal="center"/>
    </xf>
    <xf numFmtId="0" fontId="8" fillId="0" borderId="0" xfId="0" applyFont="1" applyFill="1" applyBorder="1"/>
    <xf numFmtId="0" fontId="14" fillId="0" borderId="0" xfId="0" applyFont="1" applyFill="1" applyBorder="1"/>
    <xf numFmtId="43" fontId="28" fillId="0" borderId="0" xfId="0" applyNumberFormat="1" applyFont="1" applyFill="1" applyBorder="1"/>
    <xf numFmtId="43" fontId="8" fillId="0" borderId="0" xfId="0" applyNumberFormat="1" applyFont="1" applyFill="1" applyBorder="1"/>
    <xf numFmtId="0" fontId="31" fillId="0" borderId="0" xfId="0" applyFont="1" applyFill="1" applyBorder="1" applyAlignment="1">
      <alignment vertical="center"/>
    </xf>
    <xf numFmtId="43" fontId="31" fillId="0" borderId="0" xfId="0" applyNumberFormat="1" applyFont="1" applyFill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164" fontId="14" fillId="6" borderId="55" xfId="6" applyFont="1" applyFill="1" applyBorder="1" applyAlignment="1">
      <alignment horizontal="center" vertical="center"/>
    </xf>
  </cellXfs>
  <cellStyles count="7">
    <cellStyle name="Comma" xfId="6" builtinId="3"/>
    <cellStyle name="Comma 2" xfId="1"/>
    <cellStyle name="Normal" xfId="0" builtinId="0"/>
    <cellStyle name="Normal 2" xfId="4"/>
    <cellStyle name="Normal 2 11" xfId="5"/>
    <cellStyle name="Normal 4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687"/>
  <sheetViews>
    <sheetView tabSelected="1" topLeftCell="J1" zoomScale="73" zoomScaleNormal="73" workbookViewId="0">
      <pane ySplit="5" topLeftCell="A663" activePane="bottomLeft" state="frozen"/>
      <selection activeCell="B1" sqref="B1"/>
      <selection pane="bottomLeft" activeCell="AQ681" sqref="AQ681"/>
    </sheetView>
  </sheetViews>
  <sheetFormatPr defaultColWidth="9.26953125" defaultRowHeight="14.5"/>
  <cols>
    <col min="1" max="1" width="10.7265625" style="546" bestFit="1" customWidth="1"/>
    <col min="2" max="2" width="67.453125" style="4" customWidth="1"/>
    <col min="3" max="3" width="11.453125" style="4" customWidth="1"/>
    <col min="4" max="4" width="10" style="4" customWidth="1"/>
    <col min="5" max="5" width="12.453125" style="4" customWidth="1"/>
    <col min="6" max="6" width="10.54296875" style="49" customWidth="1"/>
    <col min="7" max="7" width="14.7265625" style="4" customWidth="1"/>
    <col min="8" max="8" width="10.7265625" style="4" customWidth="1"/>
    <col min="9" max="9" width="14.54296875" style="4" customWidth="1"/>
    <col min="10" max="10" width="10.7265625" style="4" customWidth="1"/>
    <col min="11" max="11" width="13.453125" style="4" customWidth="1"/>
    <col min="12" max="12" width="10.26953125" style="4" customWidth="1"/>
    <col min="13" max="13" width="9.7265625" style="4" customWidth="1"/>
    <col min="14" max="14" width="11.26953125" style="4" customWidth="1"/>
    <col min="15" max="15" width="19.1796875" style="4" customWidth="1"/>
    <col min="16" max="16" width="36.26953125" style="4" bestFit="1" customWidth="1"/>
    <col min="17" max="17" width="16.81640625" style="4" bestFit="1" customWidth="1"/>
    <col min="18" max="18" width="3" style="4" customWidth="1"/>
    <col min="19" max="20" width="11.26953125" style="4" hidden="1" customWidth="1"/>
    <col min="21" max="21" width="15.1796875" style="4" hidden="1" customWidth="1"/>
    <col min="22" max="22" width="11.26953125" style="4" hidden="1" customWidth="1"/>
    <col min="23" max="23" width="13.7265625" style="4" hidden="1" customWidth="1"/>
    <col min="24" max="26" width="11.26953125" style="4" hidden="1" customWidth="1"/>
    <col min="27" max="27" width="15.26953125" style="4" hidden="1" customWidth="1"/>
    <col min="28" max="30" width="11.26953125" style="4" hidden="1" customWidth="1"/>
    <col min="31" max="31" width="21" style="4" hidden="1" customWidth="1"/>
    <col min="32" max="32" width="26.26953125" style="4" hidden="1" customWidth="1"/>
    <col min="33" max="33" width="19.26953125" style="4" hidden="1" customWidth="1"/>
    <col min="34" max="34" width="9.26953125" style="4" hidden="1" customWidth="1"/>
    <col min="35" max="35" width="17" style="4" hidden="1" customWidth="1"/>
    <col min="36" max="47" width="12.90625" style="4" customWidth="1"/>
    <col min="48" max="48" width="18.54296875" style="4" customWidth="1"/>
    <col min="49" max="49" width="19" style="4" customWidth="1"/>
    <col min="50" max="50" width="20" style="4" customWidth="1"/>
    <col min="51" max="16384" width="9.26953125" style="4"/>
  </cols>
  <sheetData>
    <row r="2" spans="1:50" ht="33" customHeight="1" thickBot="1">
      <c r="H2" s="283" t="s">
        <v>850</v>
      </c>
      <c r="L2" s="283"/>
      <c r="M2" s="283"/>
      <c r="N2" s="283"/>
      <c r="O2" s="283"/>
      <c r="P2" s="283"/>
      <c r="Q2" s="283"/>
      <c r="Y2" s="583" t="s">
        <v>825</v>
      </c>
      <c r="Z2" s="583"/>
      <c r="AA2" s="583"/>
      <c r="AB2" s="583"/>
      <c r="AC2" s="583"/>
      <c r="AP2" s="583" t="s">
        <v>825</v>
      </c>
      <c r="AQ2" s="583"/>
      <c r="AR2" s="583"/>
      <c r="AS2" s="583"/>
      <c r="AT2" s="583"/>
    </row>
    <row r="3" spans="1:50" s="51" customFormat="1" ht="49.5" customHeight="1" thickBot="1">
      <c r="A3" s="590" t="s">
        <v>0</v>
      </c>
      <c r="B3" s="584" t="s">
        <v>3</v>
      </c>
      <c r="C3" s="584" t="s">
        <v>1</v>
      </c>
      <c r="D3" s="584" t="s">
        <v>2</v>
      </c>
      <c r="E3" s="584" t="s">
        <v>13</v>
      </c>
      <c r="F3" s="586" t="s">
        <v>11</v>
      </c>
      <c r="G3" s="50" t="s">
        <v>60</v>
      </c>
      <c r="H3" s="588" t="s">
        <v>11</v>
      </c>
      <c r="I3" s="50" t="s">
        <v>61</v>
      </c>
      <c r="J3" s="588" t="s">
        <v>11</v>
      </c>
      <c r="K3" s="50" t="s">
        <v>62</v>
      </c>
      <c r="L3" s="588" t="s">
        <v>11</v>
      </c>
      <c r="M3" s="50" t="s">
        <v>63</v>
      </c>
      <c r="N3" s="575" t="s">
        <v>11</v>
      </c>
      <c r="O3" s="577" t="s">
        <v>734</v>
      </c>
      <c r="P3" s="579" t="s">
        <v>811</v>
      </c>
      <c r="Q3" s="581" t="s">
        <v>12</v>
      </c>
      <c r="S3" s="584" t="s">
        <v>1</v>
      </c>
      <c r="T3" s="584" t="s">
        <v>2</v>
      </c>
      <c r="U3" s="584" t="s">
        <v>13</v>
      </c>
      <c r="V3" s="586" t="s">
        <v>11</v>
      </c>
      <c r="W3" s="50" t="s">
        <v>60</v>
      </c>
      <c r="X3" s="588" t="s">
        <v>11</v>
      </c>
      <c r="Y3" s="50" t="s">
        <v>61</v>
      </c>
      <c r="Z3" s="588" t="s">
        <v>11</v>
      </c>
      <c r="AA3" s="50" t="s">
        <v>62</v>
      </c>
      <c r="AB3" s="588" t="s">
        <v>11</v>
      </c>
      <c r="AC3" s="50" t="s">
        <v>63</v>
      </c>
      <c r="AD3" s="575" t="s">
        <v>11</v>
      </c>
      <c r="AE3" s="577" t="s">
        <v>823</v>
      </c>
      <c r="AF3" s="579" t="s">
        <v>824</v>
      </c>
      <c r="AG3" s="581" t="s">
        <v>12</v>
      </c>
      <c r="AJ3" s="584" t="s">
        <v>1</v>
      </c>
      <c r="AK3" s="584" t="s">
        <v>2</v>
      </c>
      <c r="AL3" s="584" t="s">
        <v>13</v>
      </c>
      <c r="AM3" s="586" t="s">
        <v>11</v>
      </c>
      <c r="AN3" s="50" t="s">
        <v>60</v>
      </c>
      <c r="AO3" s="588" t="s">
        <v>11</v>
      </c>
      <c r="AP3" s="50" t="s">
        <v>61</v>
      </c>
      <c r="AQ3" s="588" t="s">
        <v>11</v>
      </c>
      <c r="AR3" s="50" t="s">
        <v>62</v>
      </c>
      <c r="AS3" s="588" t="s">
        <v>11</v>
      </c>
      <c r="AT3" s="50" t="s">
        <v>63</v>
      </c>
      <c r="AU3" s="575" t="s">
        <v>11</v>
      </c>
      <c r="AV3" s="577" t="s">
        <v>823</v>
      </c>
      <c r="AW3" s="579" t="s">
        <v>824</v>
      </c>
      <c r="AX3" s="581" t="s">
        <v>12</v>
      </c>
    </row>
    <row r="4" spans="1:50" s="51" customFormat="1" ht="85.5" customHeight="1" thickBot="1">
      <c r="A4" s="590"/>
      <c r="B4" s="584"/>
      <c r="C4" s="584"/>
      <c r="D4" s="584"/>
      <c r="E4" s="584"/>
      <c r="F4" s="586"/>
      <c r="G4" s="52">
        <v>0.1</v>
      </c>
      <c r="H4" s="588"/>
      <c r="I4" s="52">
        <v>0.08</v>
      </c>
      <c r="J4" s="588"/>
      <c r="K4" s="52">
        <v>0.03</v>
      </c>
      <c r="L4" s="588"/>
      <c r="M4" s="52">
        <v>0.18</v>
      </c>
      <c r="N4" s="575"/>
      <c r="O4" s="591"/>
      <c r="P4" s="592"/>
      <c r="Q4" s="593"/>
      <c r="S4" s="585"/>
      <c r="T4" s="585"/>
      <c r="U4" s="585"/>
      <c r="V4" s="587"/>
      <c r="W4" s="430">
        <v>0.1</v>
      </c>
      <c r="X4" s="589"/>
      <c r="Y4" s="430">
        <v>0.08</v>
      </c>
      <c r="Z4" s="589"/>
      <c r="AA4" s="430">
        <v>0.03</v>
      </c>
      <c r="AB4" s="589"/>
      <c r="AC4" s="430">
        <v>0.18</v>
      </c>
      <c r="AD4" s="576"/>
      <c r="AE4" s="578"/>
      <c r="AF4" s="580"/>
      <c r="AG4" s="582"/>
      <c r="AI4" s="51" t="s">
        <v>839</v>
      </c>
      <c r="AJ4" s="585"/>
      <c r="AK4" s="585"/>
      <c r="AL4" s="585"/>
      <c r="AM4" s="587"/>
      <c r="AN4" s="430">
        <v>0.1</v>
      </c>
      <c r="AO4" s="589"/>
      <c r="AP4" s="430">
        <v>0.08</v>
      </c>
      <c r="AQ4" s="589"/>
      <c r="AR4" s="430">
        <v>0.03</v>
      </c>
      <c r="AS4" s="589"/>
      <c r="AT4" s="430">
        <v>0.18</v>
      </c>
      <c r="AU4" s="576"/>
      <c r="AV4" s="578"/>
      <c r="AW4" s="580"/>
      <c r="AX4" s="582"/>
    </row>
    <row r="5" spans="1:50" s="51" customFormat="1" ht="24" customHeight="1" thickBot="1">
      <c r="A5" s="516">
        <v>1</v>
      </c>
      <c r="B5" s="54">
        <v>2</v>
      </c>
      <c r="C5" s="55">
        <v>3</v>
      </c>
      <c r="D5" s="56">
        <v>4</v>
      </c>
      <c r="E5" s="33">
        <v>5</v>
      </c>
      <c r="F5" s="58">
        <v>6</v>
      </c>
      <c r="G5" s="54">
        <v>8</v>
      </c>
      <c r="H5" s="55">
        <v>9</v>
      </c>
      <c r="I5" s="56">
        <v>10</v>
      </c>
      <c r="J5" s="33">
        <v>11</v>
      </c>
      <c r="K5" s="58">
        <v>12</v>
      </c>
      <c r="L5" s="53">
        <v>13</v>
      </c>
      <c r="M5" s="54">
        <v>14</v>
      </c>
      <c r="N5" s="59">
        <v>15</v>
      </c>
      <c r="O5" s="59">
        <v>16</v>
      </c>
      <c r="P5" s="59">
        <v>17</v>
      </c>
      <c r="Q5" s="501">
        <v>18</v>
      </c>
      <c r="S5" s="442">
        <v>19</v>
      </c>
      <c r="T5" s="189">
        <v>20</v>
      </c>
      <c r="U5" s="189">
        <v>21</v>
      </c>
      <c r="V5" s="189">
        <v>22</v>
      </c>
      <c r="W5" s="189">
        <v>23</v>
      </c>
      <c r="X5" s="189">
        <v>24</v>
      </c>
      <c r="Y5" s="189">
        <v>25</v>
      </c>
      <c r="Z5" s="189">
        <v>26</v>
      </c>
      <c r="AA5" s="189">
        <v>27</v>
      </c>
      <c r="AB5" s="189">
        <v>28</v>
      </c>
      <c r="AC5" s="189">
        <v>29</v>
      </c>
      <c r="AD5" s="189">
        <v>30</v>
      </c>
      <c r="AE5" s="189">
        <v>31</v>
      </c>
      <c r="AF5" s="189">
        <v>32</v>
      </c>
      <c r="AG5" s="451">
        <v>33</v>
      </c>
      <c r="AJ5" s="442">
        <v>19</v>
      </c>
      <c r="AK5" s="189">
        <v>20</v>
      </c>
      <c r="AL5" s="189">
        <v>21</v>
      </c>
      <c r="AM5" s="189">
        <v>22</v>
      </c>
      <c r="AN5" s="189">
        <v>23</v>
      </c>
      <c r="AO5" s="189">
        <v>24</v>
      </c>
      <c r="AP5" s="189">
        <v>25</v>
      </c>
      <c r="AQ5" s="189">
        <v>26</v>
      </c>
      <c r="AR5" s="189">
        <v>27</v>
      </c>
      <c r="AS5" s="189">
        <v>28</v>
      </c>
      <c r="AT5" s="189">
        <v>29</v>
      </c>
      <c r="AU5" s="189">
        <v>30</v>
      </c>
      <c r="AV5" s="189">
        <v>31</v>
      </c>
      <c r="AW5" s="189">
        <v>32</v>
      </c>
      <c r="AX5" s="451">
        <v>33</v>
      </c>
    </row>
    <row r="6" spans="1:50" ht="16.5" customHeight="1" thickBot="1">
      <c r="B6" s="48" t="s">
        <v>420</v>
      </c>
      <c r="C6" s="46"/>
      <c r="D6" s="46"/>
      <c r="E6" s="46"/>
      <c r="F6" s="60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S6" s="452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4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</row>
    <row r="7" spans="1:50" ht="36.75" customHeight="1" thickBot="1">
      <c r="A7" s="547" t="s">
        <v>14</v>
      </c>
      <c r="B7" s="61" t="s">
        <v>426</v>
      </c>
      <c r="C7" s="62" t="s">
        <v>462</v>
      </c>
      <c r="D7" s="63">
        <v>1</v>
      </c>
      <c r="E7" s="481">
        <f t="shared" ref="E7:E12" si="0">F7/D7</f>
        <v>2.5277919999999998</v>
      </c>
      <c r="F7" s="64">
        <v>2.5277919999999998</v>
      </c>
      <c r="G7" s="8">
        <f t="shared" ref="G7:G35" si="1">F7*$G$4</f>
        <v>0.25277919999999998</v>
      </c>
      <c r="H7" s="8">
        <f t="shared" ref="H7:H51" si="2">G7+F7</f>
        <v>2.7805711999999998</v>
      </c>
      <c r="I7" s="8">
        <f t="shared" ref="I7:I35" si="3">H7*$I$4</f>
        <v>0.222445696</v>
      </c>
      <c r="J7" s="8">
        <f t="shared" ref="J7:J51" si="4">I7+H7</f>
        <v>3.0030168959999997</v>
      </c>
      <c r="K7" s="79">
        <f t="shared" ref="K7:K35" si="5">J7*$K$4</f>
        <v>9.009050687999999E-2</v>
      </c>
      <c r="L7" s="8">
        <f t="shared" ref="L7:L51" si="6">J7+K7</f>
        <v>3.0931074028799999</v>
      </c>
      <c r="M7" s="8">
        <f t="shared" ref="M7:M35" si="7">L7*$M$4</f>
        <v>0.55675933251839993</v>
      </c>
      <c r="N7" s="8">
        <f t="shared" ref="N7:N51" si="8">M7+L7</f>
        <v>3.6498667353983998</v>
      </c>
      <c r="O7" s="399">
        <v>1</v>
      </c>
      <c r="P7" s="400">
        <f t="shared" ref="P7:P35" si="9">O7*N7</f>
        <v>3.6498667353983998</v>
      </c>
      <c r="Q7" s="80"/>
      <c r="R7" s="369"/>
      <c r="S7" s="441" t="s">
        <v>462</v>
      </c>
      <c r="T7" s="63">
        <v>1</v>
      </c>
      <c r="U7" s="432">
        <v>4</v>
      </c>
      <c r="V7" s="432">
        <f>U7*T7</f>
        <v>4</v>
      </c>
      <c r="W7" s="432">
        <f>V7*10%</f>
        <v>0.4</v>
      </c>
      <c r="X7" s="432">
        <f>SUM(V7:W7)</f>
        <v>4.4000000000000004</v>
      </c>
      <c r="Y7" s="478">
        <f>X7*8%</f>
        <v>0.35200000000000004</v>
      </c>
      <c r="Z7" s="478">
        <f>SUM(X7:Y7)</f>
        <v>4.7520000000000007</v>
      </c>
      <c r="AA7" s="478">
        <f>Z7*3%</f>
        <v>0.14256000000000002</v>
      </c>
      <c r="AB7" s="478">
        <f>SUM(Z7:AA7)</f>
        <v>4.8945600000000002</v>
      </c>
      <c r="AC7" s="478">
        <f>AB7*18%</f>
        <v>0.88102080000000005</v>
      </c>
      <c r="AD7" s="478">
        <f>SUM(AB7:AC7)</f>
        <v>5.7755808000000002</v>
      </c>
      <c r="AE7" s="399">
        <v>1</v>
      </c>
      <c r="AF7" s="502">
        <f>AE7*AD7</f>
        <v>5.7755808000000002</v>
      </c>
      <c r="AG7" s="66"/>
      <c r="AI7" s="504">
        <f>P7-AF7</f>
        <v>-2.1257140646016004</v>
      </c>
      <c r="AJ7" s="62" t="s">
        <v>462</v>
      </c>
      <c r="AK7" s="63">
        <v>1</v>
      </c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399">
        <v>1</v>
      </c>
      <c r="AW7" s="432"/>
      <c r="AX7" s="80"/>
    </row>
    <row r="8" spans="1:50" ht="20.25" customHeight="1" thickBot="1">
      <c r="A8" s="526" t="s">
        <v>165</v>
      </c>
      <c r="B8" s="67" t="s">
        <v>401</v>
      </c>
      <c r="C8" s="68" t="s">
        <v>462</v>
      </c>
      <c r="D8" s="69">
        <v>5.0000000000000002E-5</v>
      </c>
      <c r="E8" s="485">
        <f t="shared" si="0"/>
        <v>26.228999999999999</v>
      </c>
      <c r="F8" s="64">
        <v>1.31145E-3</v>
      </c>
      <c r="G8" s="71">
        <f t="shared" si="1"/>
        <v>1.3114500000000002E-4</v>
      </c>
      <c r="H8" s="71">
        <f t="shared" si="2"/>
        <v>1.4425950000000001E-3</v>
      </c>
      <c r="I8" s="71">
        <f t="shared" si="3"/>
        <v>1.154076E-4</v>
      </c>
      <c r="J8" s="71">
        <f t="shared" si="4"/>
        <v>1.5580026000000002E-3</v>
      </c>
      <c r="K8" s="71">
        <f t="shared" si="5"/>
        <v>4.6740078000000003E-5</v>
      </c>
      <c r="L8" s="71">
        <f t="shared" si="6"/>
        <v>1.6047426780000003E-3</v>
      </c>
      <c r="M8" s="71">
        <f t="shared" si="7"/>
        <v>2.8885368204000005E-4</v>
      </c>
      <c r="N8" s="71">
        <f t="shared" si="8"/>
        <v>1.8935963600400004E-3</v>
      </c>
      <c r="O8" s="401">
        <f>O7*D8</f>
        <v>5.0000000000000002E-5</v>
      </c>
      <c r="P8" s="400">
        <f t="shared" si="9"/>
        <v>9.467981800200003E-8</v>
      </c>
      <c r="Q8" s="72"/>
      <c r="R8" s="369"/>
      <c r="S8" s="441" t="s">
        <v>462</v>
      </c>
      <c r="T8" s="69">
        <v>5.0000000000000002E-5</v>
      </c>
      <c r="U8" s="432">
        <v>21.4</v>
      </c>
      <c r="V8" s="432">
        <f>U8*T8</f>
        <v>1.07E-3</v>
      </c>
      <c r="W8" s="432">
        <f t="shared" ref="W8:W70" si="10">V8*10%</f>
        <v>1.07E-4</v>
      </c>
      <c r="X8" s="432">
        <f t="shared" ref="X8:X70" si="11">SUM(V8:W8)</f>
        <v>1.1770000000000001E-3</v>
      </c>
      <c r="Y8" s="478">
        <f t="shared" ref="Y8:Y70" si="12">X8*8%</f>
        <v>9.4160000000000006E-5</v>
      </c>
      <c r="Z8" s="478">
        <f t="shared" ref="Z8:Z70" si="13">SUM(X8:Y8)</f>
        <v>1.2711600000000001E-3</v>
      </c>
      <c r="AA8" s="478">
        <f t="shared" ref="AA8:AA70" si="14">Z8*3%</f>
        <v>3.81348E-5</v>
      </c>
      <c r="AB8" s="478">
        <f t="shared" ref="AB8:AB70" si="15">SUM(Z8:AA8)</f>
        <v>1.3092948000000002E-3</v>
      </c>
      <c r="AC8" s="478">
        <f t="shared" ref="AC8:AC70" si="16">AB8*18%</f>
        <v>2.3567306400000003E-4</v>
      </c>
      <c r="AD8" s="478">
        <f t="shared" ref="AD8:AD70" si="17">SUM(AB8:AC8)</f>
        <v>1.5449678640000002E-3</v>
      </c>
      <c r="AE8" s="401">
        <v>5.0000000000000002E-5</v>
      </c>
      <c r="AF8" s="502">
        <f t="shared" ref="AF8:AF70" si="18">AE8*AD8</f>
        <v>7.7248393200000017E-8</v>
      </c>
      <c r="AG8" s="66"/>
      <c r="AI8" s="504">
        <f t="shared" ref="AI8:AI70" si="19">P8-AF8</f>
        <v>1.7431424802000012E-8</v>
      </c>
      <c r="AJ8" s="68" t="s">
        <v>462</v>
      </c>
      <c r="AK8" s="69">
        <v>5.0000000000000002E-5</v>
      </c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01">
        <f>AV7*AK8</f>
        <v>5.0000000000000002E-5</v>
      </c>
      <c r="AW8" s="432"/>
      <c r="AX8" s="72"/>
    </row>
    <row r="9" spans="1:50" ht="36.75" customHeight="1" thickBot="1">
      <c r="A9" s="526" t="s">
        <v>15</v>
      </c>
      <c r="B9" s="73" t="s">
        <v>402</v>
      </c>
      <c r="C9" s="74" t="s">
        <v>462</v>
      </c>
      <c r="D9" s="75">
        <v>1</v>
      </c>
      <c r="E9" s="482">
        <f t="shared" si="0"/>
        <v>24.819299999999998</v>
      </c>
      <c r="F9" s="64">
        <v>24.819299999999998</v>
      </c>
      <c r="G9" s="76">
        <f t="shared" si="1"/>
        <v>2.4819300000000002</v>
      </c>
      <c r="H9" s="76">
        <f t="shared" si="2"/>
        <v>27.301229999999997</v>
      </c>
      <c r="I9" s="76">
        <f t="shared" si="3"/>
        <v>2.1840983999999999</v>
      </c>
      <c r="J9" s="76">
        <f t="shared" si="4"/>
        <v>29.485328399999997</v>
      </c>
      <c r="K9" s="77">
        <f t="shared" si="5"/>
        <v>0.88455985199999987</v>
      </c>
      <c r="L9" s="76">
        <f t="shared" si="6"/>
        <v>30.369888251999996</v>
      </c>
      <c r="M9" s="76">
        <f t="shared" si="7"/>
        <v>5.4665798853599989</v>
      </c>
      <c r="N9" s="76">
        <f t="shared" si="8"/>
        <v>35.836468137359994</v>
      </c>
      <c r="O9" s="403">
        <v>1</v>
      </c>
      <c r="P9" s="400">
        <f t="shared" si="9"/>
        <v>35.836468137359994</v>
      </c>
      <c r="Q9" s="78"/>
      <c r="R9" s="369"/>
      <c r="S9" s="441" t="s">
        <v>462</v>
      </c>
      <c r="T9" s="75">
        <v>1</v>
      </c>
      <c r="U9" s="432">
        <v>10</v>
      </c>
      <c r="V9" s="432">
        <f t="shared" ref="V9:V71" si="20">U9*T9</f>
        <v>10</v>
      </c>
      <c r="W9" s="432">
        <f t="shared" si="10"/>
        <v>1</v>
      </c>
      <c r="X9" s="432">
        <f t="shared" si="11"/>
        <v>11</v>
      </c>
      <c r="Y9" s="478">
        <f t="shared" si="12"/>
        <v>0.88</v>
      </c>
      <c r="Z9" s="478">
        <f t="shared" si="13"/>
        <v>11.88</v>
      </c>
      <c r="AA9" s="478">
        <f t="shared" si="14"/>
        <v>0.35639999999999999</v>
      </c>
      <c r="AB9" s="478">
        <f t="shared" si="15"/>
        <v>12.236400000000001</v>
      </c>
      <c r="AC9" s="478">
        <f t="shared" si="16"/>
        <v>2.2025520000000003</v>
      </c>
      <c r="AD9" s="478">
        <f t="shared" si="17"/>
        <v>14.438952000000002</v>
      </c>
      <c r="AE9" s="403">
        <v>1</v>
      </c>
      <c r="AF9" s="502">
        <f t="shared" si="18"/>
        <v>14.438952000000002</v>
      </c>
      <c r="AG9" s="66"/>
      <c r="AI9" s="504">
        <f t="shared" si="19"/>
        <v>21.397516137359993</v>
      </c>
      <c r="AJ9" s="74" t="s">
        <v>462</v>
      </c>
      <c r="AK9" s="75">
        <v>1</v>
      </c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03">
        <v>1</v>
      </c>
      <c r="AW9" s="432"/>
      <c r="AX9" s="78"/>
    </row>
    <row r="10" spans="1:50" ht="30" customHeight="1" thickBot="1">
      <c r="A10" s="548" t="s">
        <v>16</v>
      </c>
      <c r="B10" s="73" t="s">
        <v>403</v>
      </c>
      <c r="C10" s="74" t="s">
        <v>462</v>
      </c>
      <c r="D10" s="75">
        <v>1</v>
      </c>
      <c r="E10" s="482">
        <f t="shared" si="0"/>
        <v>18.347999999999999</v>
      </c>
      <c r="F10" s="64">
        <v>18.347999999999999</v>
      </c>
      <c r="G10" s="76">
        <f t="shared" si="1"/>
        <v>1.8348</v>
      </c>
      <c r="H10" s="76">
        <f t="shared" si="2"/>
        <v>20.1828</v>
      </c>
      <c r="I10" s="76">
        <f t="shared" si="3"/>
        <v>1.6146240000000001</v>
      </c>
      <c r="J10" s="76">
        <f t="shared" si="4"/>
        <v>21.797423999999999</v>
      </c>
      <c r="K10" s="77">
        <f t="shared" si="5"/>
        <v>0.65392271999999996</v>
      </c>
      <c r="L10" s="76">
        <f t="shared" si="6"/>
        <v>22.45134672</v>
      </c>
      <c r="M10" s="76">
        <f t="shared" si="7"/>
        <v>4.0412424095999997</v>
      </c>
      <c r="N10" s="76">
        <f t="shared" si="8"/>
        <v>26.492589129599999</v>
      </c>
      <c r="O10" s="403">
        <v>1</v>
      </c>
      <c r="P10" s="400">
        <f t="shared" si="9"/>
        <v>26.492589129599999</v>
      </c>
      <c r="Q10" s="78"/>
      <c r="R10" s="369"/>
      <c r="S10" s="441" t="s">
        <v>462</v>
      </c>
      <c r="T10" s="75">
        <v>1</v>
      </c>
      <c r="U10" s="432">
        <v>10</v>
      </c>
      <c r="V10" s="432">
        <f t="shared" si="20"/>
        <v>10</v>
      </c>
      <c r="W10" s="432">
        <f t="shared" si="10"/>
        <v>1</v>
      </c>
      <c r="X10" s="432">
        <f t="shared" si="11"/>
        <v>11</v>
      </c>
      <c r="Y10" s="478">
        <f t="shared" si="12"/>
        <v>0.88</v>
      </c>
      <c r="Z10" s="478">
        <f t="shared" si="13"/>
        <v>11.88</v>
      </c>
      <c r="AA10" s="478">
        <f t="shared" si="14"/>
        <v>0.35639999999999999</v>
      </c>
      <c r="AB10" s="478">
        <f t="shared" si="15"/>
        <v>12.236400000000001</v>
      </c>
      <c r="AC10" s="478">
        <f t="shared" si="16"/>
        <v>2.2025520000000003</v>
      </c>
      <c r="AD10" s="478">
        <f t="shared" si="17"/>
        <v>14.438952000000002</v>
      </c>
      <c r="AE10" s="403">
        <v>1</v>
      </c>
      <c r="AF10" s="502">
        <f t="shared" si="18"/>
        <v>14.438952000000002</v>
      </c>
      <c r="AG10" s="66"/>
      <c r="AI10" s="504">
        <f t="shared" si="19"/>
        <v>12.053637129599997</v>
      </c>
      <c r="AJ10" s="74" t="s">
        <v>462</v>
      </c>
      <c r="AK10" s="75">
        <v>1</v>
      </c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03">
        <v>1</v>
      </c>
      <c r="AW10" s="432"/>
      <c r="AX10" s="78"/>
    </row>
    <row r="11" spans="1:50" ht="36.75" customHeight="1" thickBot="1">
      <c r="A11" s="527" t="s">
        <v>17</v>
      </c>
      <c r="B11" s="61" t="s">
        <v>421</v>
      </c>
      <c r="C11" s="62" t="s">
        <v>462</v>
      </c>
      <c r="D11" s="63">
        <v>1</v>
      </c>
      <c r="E11" s="483">
        <f t="shared" si="0"/>
        <v>3.4110849999999999</v>
      </c>
      <c r="F11" s="64">
        <v>3.4110849999999999</v>
      </c>
      <c r="G11" s="8">
        <f t="shared" si="1"/>
        <v>0.34110850000000004</v>
      </c>
      <c r="H11" s="8">
        <f t="shared" si="2"/>
        <v>3.7521934999999997</v>
      </c>
      <c r="I11" s="8">
        <f t="shared" si="3"/>
        <v>0.30017547999999999</v>
      </c>
      <c r="J11" s="8">
        <f t="shared" si="4"/>
        <v>4.0523689799999998</v>
      </c>
      <c r="K11" s="79">
        <f t="shared" si="5"/>
        <v>0.1215710694</v>
      </c>
      <c r="L11" s="8">
        <f t="shared" si="6"/>
        <v>4.1739400493999996</v>
      </c>
      <c r="M11" s="8">
        <f t="shared" si="7"/>
        <v>0.75130920889199992</v>
      </c>
      <c r="N11" s="8">
        <f t="shared" si="8"/>
        <v>4.9252492582919993</v>
      </c>
      <c r="O11" s="399">
        <f>15747.9</f>
        <v>15747.9</v>
      </c>
      <c r="P11" s="400">
        <f t="shared" si="9"/>
        <v>77562.33279465657</v>
      </c>
      <c r="Q11" s="80"/>
      <c r="S11" s="441" t="s">
        <v>462</v>
      </c>
      <c r="T11" s="63">
        <v>1</v>
      </c>
      <c r="U11" s="432">
        <v>7.5</v>
      </c>
      <c r="V11" s="432">
        <f t="shared" si="20"/>
        <v>7.5</v>
      </c>
      <c r="W11" s="432">
        <f t="shared" si="10"/>
        <v>0.75</v>
      </c>
      <c r="X11" s="432">
        <f t="shared" si="11"/>
        <v>8.25</v>
      </c>
      <c r="Y11" s="478">
        <f t="shared" si="12"/>
        <v>0.66</v>
      </c>
      <c r="Z11" s="478">
        <f t="shared" si="13"/>
        <v>8.91</v>
      </c>
      <c r="AA11" s="478">
        <f t="shared" si="14"/>
        <v>0.26729999999999998</v>
      </c>
      <c r="AB11" s="478">
        <f t="shared" si="15"/>
        <v>9.1773000000000007</v>
      </c>
      <c r="AC11" s="478">
        <f t="shared" si="16"/>
        <v>1.6519140000000001</v>
      </c>
      <c r="AD11" s="478">
        <f t="shared" si="17"/>
        <v>10.829214</v>
      </c>
      <c r="AE11" s="399">
        <v>15747.9</v>
      </c>
      <c r="AF11" s="502">
        <f t="shared" si="18"/>
        <v>170537.3791506</v>
      </c>
      <c r="AG11" s="66"/>
      <c r="AI11" s="504">
        <f t="shared" si="19"/>
        <v>-92975.046355943428</v>
      </c>
      <c r="AJ11" s="62" t="s">
        <v>462</v>
      </c>
      <c r="AK11" s="63">
        <v>1</v>
      </c>
      <c r="AL11" s="432"/>
      <c r="AM11" s="432"/>
      <c r="AN11" s="432"/>
      <c r="AO11" s="432"/>
      <c r="AP11" s="432"/>
      <c r="AQ11" s="432"/>
      <c r="AR11" s="432"/>
      <c r="AS11" s="432"/>
      <c r="AT11" s="432"/>
      <c r="AU11" s="432"/>
      <c r="AV11" s="399">
        <f>15747.9</f>
        <v>15747.9</v>
      </c>
      <c r="AW11" s="432"/>
      <c r="AX11" s="80"/>
    </row>
    <row r="12" spans="1:50" ht="20.25" customHeight="1" thickBot="1">
      <c r="A12" s="526" t="s">
        <v>168</v>
      </c>
      <c r="B12" s="67" t="s">
        <v>401</v>
      </c>
      <c r="C12" s="68" t="s">
        <v>462</v>
      </c>
      <c r="D12" s="69">
        <v>5.9999999999999995E-5</v>
      </c>
      <c r="E12" s="485">
        <f t="shared" si="0"/>
        <v>26.229000000000003</v>
      </c>
      <c r="F12" s="64">
        <v>1.5737400000000001E-3</v>
      </c>
      <c r="G12" s="71">
        <f t="shared" si="1"/>
        <v>1.5737400000000003E-4</v>
      </c>
      <c r="H12" s="71">
        <f t="shared" si="2"/>
        <v>1.7311140000000002E-3</v>
      </c>
      <c r="I12" s="71">
        <f t="shared" si="3"/>
        <v>1.3848912000000003E-4</v>
      </c>
      <c r="J12" s="71">
        <f t="shared" si="4"/>
        <v>1.8696031200000002E-3</v>
      </c>
      <c r="K12" s="71">
        <f t="shared" si="5"/>
        <v>5.6088093600000006E-5</v>
      </c>
      <c r="L12" s="71">
        <f t="shared" si="6"/>
        <v>1.9256912136000003E-3</v>
      </c>
      <c r="M12" s="71">
        <f t="shared" si="7"/>
        <v>3.4662441844800007E-4</v>
      </c>
      <c r="N12" s="71">
        <f t="shared" si="8"/>
        <v>2.2723156320480003E-3</v>
      </c>
      <c r="O12" s="401">
        <f>O11*D12</f>
        <v>0.94487399999999988</v>
      </c>
      <c r="P12" s="400">
        <f t="shared" si="9"/>
        <v>2.1470519605157222E-3</v>
      </c>
      <c r="Q12" s="82"/>
      <c r="S12" s="441" t="s">
        <v>462</v>
      </c>
      <c r="T12" s="69">
        <v>5.9999999999999995E-5</v>
      </c>
      <c r="U12" s="432">
        <v>21.4</v>
      </c>
      <c r="V12" s="432">
        <f t="shared" si="20"/>
        <v>1.2839999999999998E-3</v>
      </c>
      <c r="W12" s="432">
        <f t="shared" si="10"/>
        <v>1.2839999999999998E-4</v>
      </c>
      <c r="X12" s="432">
        <f t="shared" si="11"/>
        <v>1.4123999999999999E-3</v>
      </c>
      <c r="Y12" s="478">
        <f t="shared" si="12"/>
        <v>1.1299199999999999E-4</v>
      </c>
      <c r="Z12" s="478">
        <f t="shared" si="13"/>
        <v>1.5253919999999998E-3</v>
      </c>
      <c r="AA12" s="478">
        <f t="shared" si="14"/>
        <v>4.576175999999999E-5</v>
      </c>
      <c r="AB12" s="478">
        <f t="shared" si="15"/>
        <v>1.5711537599999998E-3</v>
      </c>
      <c r="AC12" s="478">
        <f t="shared" si="16"/>
        <v>2.8280767679999993E-4</v>
      </c>
      <c r="AD12" s="478">
        <f t="shared" si="17"/>
        <v>1.8539614367999997E-3</v>
      </c>
      <c r="AE12" s="401">
        <v>0.94487399999999988</v>
      </c>
      <c r="AF12" s="502">
        <f t="shared" si="18"/>
        <v>1.7517599586349627E-3</v>
      </c>
      <c r="AG12" s="455"/>
      <c r="AI12" s="504">
        <f t="shared" si="19"/>
        <v>3.9529200188075943E-4</v>
      </c>
      <c r="AJ12" s="68" t="s">
        <v>462</v>
      </c>
      <c r="AK12" s="69">
        <v>5.9999999999999995E-5</v>
      </c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01">
        <f>AV11*AK12</f>
        <v>0.94487399999999988</v>
      </c>
      <c r="AW12" s="432"/>
      <c r="AX12" s="82"/>
    </row>
    <row r="13" spans="1:50" ht="36.75" customHeight="1" thickBot="1">
      <c r="A13" s="526" t="s">
        <v>65</v>
      </c>
      <c r="B13" s="83" t="s">
        <v>405</v>
      </c>
      <c r="C13" s="74" t="s">
        <v>462</v>
      </c>
      <c r="D13" s="75">
        <v>1</v>
      </c>
      <c r="E13" s="486">
        <v>33.023099999999999</v>
      </c>
      <c r="F13" s="64">
        <f t="shared" ref="F13:F35" si="21">E13*D13</f>
        <v>33.023099999999999</v>
      </c>
      <c r="G13" s="76">
        <f t="shared" si="1"/>
        <v>3.3023100000000003</v>
      </c>
      <c r="H13" s="76">
        <f t="shared" si="2"/>
        <v>36.325409999999998</v>
      </c>
      <c r="I13" s="76">
        <f t="shared" si="3"/>
        <v>2.9060327999999997</v>
      </c>
      <c r="J13" s="76">
        <f t="shared" si="4"/>
        <v>39.231442799999996</v>
      </c>
      <c r="K13" s="77">
        <f t="shared" si="5"/>
        <v>1.1769432839999998</v>
      </c>
      <c r="L13" s="76">
        <f t="shared" si="6"/>
        <v>40.408386083999993</v>
      </c>
      <c r="M13" s="76">
        <f t="shared" si="7"/>
        <v>7.2735094951199981</v>
      </c>
      <c r="N13" s="76">
        <f t="shared" si="8"/>
        <v>47.681895579119988</v>
      </c>
      <c r="O13" s="403">
        <v>174.98</v>
      </c>
      <c r="P13" s="400">
        <f t="shared" si="9"/>
        <v>8343.3780884344142</v>
      </c>
      <c r="Q13" s="78"/>
      <c r="S13" s="441" t="s">
        <v>462</v>
      </c>
      <c r="T13" s="75">
        <v>1</v>
      </c>
      <c r="U13" s="432">
        <v>20</v>
      </c>
      <c r="V13" s="432">
        <f t="shared" si="20"/>
        <v>20</v>
      </c>
      <c r="W13" s="432">
        <f t="shared" si="10"/>
        <v>2</v>
      </c>
      <c r="X13" s="432">
        <f t="shared" si="11"/>
        <v>22</v>
      </c>
      <c r="Y13" s="478">
        <f t="shared" si="12"/>
        <v>1.76</v>
      </c>
      <c r="Z13" s="478">
        <f t="shared" si="13"/>
        <v>23.76</v>
      </c>
      <c r="AA13" s="478">
        <f t="shared" si="14"/>
        <v>0.71279999999999999</v>
      </c>
      <c r="AB13" s="478">
        <f t="shared" si="15"/>
        <v>24.472800000000003</v>
      </c>
      <c r="AC13" s="478">
        <f t="shared" si="16"/>
        <v>4.4051040000000006</v>
      </c>
      <c r="AD13" s="478">
        <f t="shared" si="17"/>
        <v>28.877904000000004</v>
      </c>
      <c r="AE13" s="403">
        <v>174.98</v>
      </c>
      <c r="AF13" s="502">
        <f t="shared" si="18"/>
        <v>5053.0556419200002</v>
      </c>
      <c r="AG13" s="66"/>
      <c r="AI13" s="504">
        <f t="shared" si="19"/>
        <v>3290.322446514414</v>
      </c>
      <c r="AJ13" s="74" t="s">
        <v>462</v>
      </c>
      <c r="AK13" s="75">
        <v>1</v>
      </c>
      <c r="AL13" s="432"/>
      <c r="AM13" s="432"/>
      <c r="AN13" s="432"/>
      <c r="AO13" s="432"/>
      <c r="AP13" s="432"/>
      <c r="AQ13" s="432"/>
      <c r="AR13" s="432"/>
      <c r="AS13" s="432"/>
      <c r="AT13" s="432"/>
      <c r="AU13" s="432"/>
      <c r="AV13" s="403">
        <v>174.98</v>
      </c>
      <c r="AW13" s="432"/>
      <c r="AX13" s="78"/>
    </row>
    <row r="14" spans="1:50" ht="27.75" customHeight="1" thickBot="1">
      <c r="A14" s="526" t="s">
        <v>18</v>
      </c>
      <c r="B14" s="83" t="s">
        <v>406</v>
      </c>
      <c r="C14" s="74" t="s">
        <v>462</v>
      </c>
      <c r="D14" s="75">
        <v>1</v>
      </c>
      <c r="E14" s="486">
        <v>26.201999999999998</v>
      </c>
      <c r="F14" s="64">
        <f t="shared" si="21"/>
        <v>26.201999999999998</v>
      </c>
      <c r="G14" s="76">
        <f t="shared" si="1"/>
        <v>2.6202000000000001</v>
      </c>
      <c r="H14" s="76">
        <f t="shared" si="2"/>
        <v>28.822199999999999</v>
      </c>
      <c r="I14" s="76">
        <f t="shared" si="3"/>
        <v>2.3057759999999998</v>
      </c>
      <c r="J14" s="76">
        <f t="shared" si="4"/>
        <v>31.127975999999997</v>
      </c>
      <c r="K14" s="77">
        <f t="shared" si="5"/>
        <v>0.93383927999999983</v>
      </c>
      <c r="L14" s="76">
        <f t="shared" si="6"/>
        <v>32.061815279999998</v>
      </c>
      <c r="M14" s="76">
        <f t="shared" si="7"/>
        <v>5.7711267503999997</v>
      </c>
      <c r="N14" s="76">
        <f t="shared" si="8"/>
        <v>37.832942030399998</v>
      </c>
      <c r="O14" s="403">
        <v>1749.77</v>
      </c>
      <c r="P14" s="400">
        <f t="shared" si="9"/>
        <v>66198.946976533</v>
      </c>
      <c r="Q14" s="78"/>
      <c r="S14" s="441" t="s">
        <v>462</v>
      </c>
      <c r="T14" s="75">
        <v>1</v>
      </c>
      <c r="U14" s="432">
        <v>20</v>
      </c>
      <c r="V14" s="432">
        <f t="shared" si="20"/>
        <v>20</v>
      </c>
      <c r="W14" s="432">
        <f t="shared" si="10"/>
        <v>2</v>
      </c>
      <c r="X14" s="432">
        <f t="shared" si="11"/>
        <v>22</v>
      </c>
      <c r="Y14" s="478">
        <f t="shared" si="12"/>
        <v>1.76</v>
      </c>
      <c r="Z14" s="478">
        <f t="shared" si="13"/>
        <v>23.76</v>
      </c>
      <c r="AA14" s="478">
        <f t="shared" si="14"/>
        <v>0.71279999999999999</v>
      </c>
      <c r="AB14" s="478">
        <f t="shared" si="15"/>
        <v>24.472800000000003</v>
      </c>
      <c r="AC14" s="478">
        <f t="shared" si="16"/>
        <v>4.4051040000000006</v>
      </c>
      <c r="AD14" s="478">
        <f t="shared" si="17"/>
        <v>28.877904000000004</v>
      </c>
      <c r="AE14" s="403">
        <v>1749.77</v>
      </c>
      <c r="AF14" s="502">
        <f t="shared" si="18"/>
        <v>50529.690082080007</v>
      </c>
      <c r="AG14" s="66"/>
      <c r="AI14" s="504">
        <f t="shared" si="19"/>
        <v>15669.256894452992</v>
      </c>
      <c r="AJ14" s="74" t="s">
        <v>462</v>
      </c>
      <c r="AK14" s="75">
        <v>1</v>
      </c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03">
        <v>1749.77</v>
      </c>
      <c r="AW14" s="432"/>
      <c r="AX14" s="78"/>
    </row>
    <row r="15" spans="1:50" ht="36.75" customHeight="1" thickBot="1">
      <c r="A15" s="527" t="s">
        <v>19</v>
      </c>
      <c r="B15" s="84" t="s">
        <v>422</v>
      </c>
      <c r="C15" s="62" t="s">
        <v>292</v>
      </c>
      <c r="D15" s="63">
        <v>1</v>
      </c>
      <c r="E15" s="484">
        <v>4.487895</v>
      </c>
      <c r="F15" s="64">
        <v>4.487895</v>
      </c>
      <c r="G15" s="8">
        <f t="shared" si="1"/>
        <v>0.44878950000000001</v>
      </c>
      <c r="H15" s="8">
        <f t="shared" si="2"/>
        <v>4.9366845000000001</v>
      </c>
      <c r="I15" s="8">
        <f t="shared" si="3"/>
        <v>0.39493476</v>
      </c>
      <c r="J15" s="8">
        <f t="shared" si="4"/>
        <v>5.3316192600000001</v>
      </c>
      <c r="K15" s="79">
        <f t="shared" si="5"/>
        <v>0.15994857779999999</v>
      </c>
      <c r="L15" s="8">
        <f t="shared" si="6"/>
        <v>5.4915678377999999</v>
      </c>
      <c r="M15" s="8">
        <f t="shared" si="7"/>
        <v>0.98848221080399989</v>
      </c>
      <c r="N15" s="8">
        <f t="shared" si="8"/>
        <v>6.4800500486039994</v>
      </c>
      <c r="O15" s="399">
        <f>783*90%</f>
        <v>704.7</v>
      </c>
      <c r="P15" s="400">
        <f t="shared" si="9"/>
        <v>4566.4912692512389</v>
      </c>
      <c r="Q15" s="80"/>
      <c r="S15" s="441" t="s">
        <v>292</v>
      </c>
      <c r="T15" s="63">
        <v>1</v>
      </c>
      <c r="U15" s="432">
        <v>7.5</v>
      </c>
      <c r="V15" s="432">
        <f t="shared" si="20"/>
        <v>7.5</v>
      </c>
      <c r="W15" s="432">
        <f t="shared" si="10"/>
        <v>0.75</v>
      </c>
      <c r="X15" s="432">
        <f t="shared" si="11"/>
        <v>8.25</v>
      </c>
      <c r="Y15" s="478">
        <f t="shared" si="12"/>
        <v>0.66</v>
      </c>
      <c r="Z15" s="478">
        <f t="shared" si="13"/>
        <v>8.91</v>
      </c>
      <c r="AA15" s="478">
        <f t="shared" si="14"/>
        <v>0.26729999999999998</v>
      </c>
      <c r="AB15" s="478">
        <f t="shared" si="15"/>
        <v>9.1773000000000007</v>
      </c>
      <c r="AC15" s="478">
        <f t="shared" si="16"/>
        <v>1.6519140000000001</v>
      </c>
      <c r="AD15" s="478">
        <f t="shared" si="17"/>
        <v>10.829214</v>
      </c>
      <c r="AE15" s="399">
        <v>704.7</v>
      </c>
      <c r="AF15" s="502">
        <f t="shared" si="18"/>
        <v>7631.3471058000005</v>
      </c>
      <c r="AG15" s="66"/>
      <c r="AI15" s="504">
        <f t="shared" si="19"/>
        <v>-3064.8558365487615</v>
      </c>
      <c r="AJ15" s="62" t="s">
        <v>292</v>
      </c>
      <c r="AK15" s="63">
        <v>1</v>
      </c>
      <c r="AL15" s="432"/>
      <c r="AM15" s="432"/>
      <c r="AN15" s="432"/>
      <c r="AO15" s="432"/>
      <c r="AP15" s="432"/>
      <c r="AQ15" s="432"/>
      <c r="AR15" s="432"/>
      <c r="AS15" s="432"/>
      <c r="AT15" s="432"/>
      <c r="AU15" s="432"/>
      <c r="AV15" s="399">
        <f>783*90%</f>
        <v>704.7</v>
      </c>
      <c r="AW15" s="432"/>
      <c r="AX15" s="80"/>
    </row>
    <row r="16" spans="1:50" ht="19.5" customHeight="1" thickBot="1">
      <c r="A16" s="526" t="s">
        <v>169</v>
      </c>
      <c r="B16" s="85" t="s">
        <v>401</v>
      </c>
      <c r="C16" s="68" t="s">
        <v>292</v>
      </c>
      <c r="D16" s="86">
        <v>7.0000000000000007E-5</v>
      </c>
      <c r="E16" s="485">
        <f>F16/D16</f>
        <v>26.228999999999999</v>
      </c>
      <c r="F16" s="64">
        <v>1.8360300000000002E-3</v>
      </c>
      <c r="G16" s="71">
        <f t="shared" si="1"/>
        <v>1.8360300000000004E-4</v>
      </c>
      <c r="H16" s="71">
        <f t="shared" si="2"/>
        <v>2.0196330000000003E-3</v>
      </c>
      <c r="I16" s="71">
        <f t="shared" si="3"/>
        <v>1.6157064000000003E-4</v>
      </c>
      <c r="J16" s="71">
        <f t="shared" si="4"/>
        <v>2.1812036400000005E-3</v>
      </c>
      <c r="K16" s="71">
        <f t="shared" si="5"/>
        <v>6.543610920000001E-5</v>
      </c>
      <c r="L16" s="71">
        <f t="shared" si="6"/>
        <v>2.2466397492000006E-3</v>
      </c>
      <c r="M16" s="71">
        <f t="shared" si="7"/>
        <v>4.0439515485600009E-4</v>
      </c>
      <c r="N16" s="71">
        <f t="shared" si="8"/>
        <v>2.6510349040560007E-3</v>
      </c>
      <c r="O16" s="401">
        <f>O15*D16</f>
        <v>4.9329000000000012E-2</v>
      </c>
      <c r="P16" s="400">
        <f t="shared" si="9"/>
        <v>1.3077290078217848E-4</v>
      </c>
      <c r="Q16" s="72"/>
      <c r="S16" s="441" t="s">
        <v>292</v>
      </c>
      <c r="T16" s="86">
        <v>7.0000000000000007E-5</v>
      </c>
      <c r="U16" s="432">
        <v>21.4</v>
      </c>
      <c r="V16" s="432">
        <f t="shared" si="20"/>
        <v>1.498E-3</v>
      </c>
      <c r="W16" s="432">
        <f t="shared" si="10"/>
        <v>1.4980000000000001E-4</v>
      </c>
      <c r="X16" s="432">
        <f t="shared" si="11"/>
        <v>1.6478E-3</v>
      </c>
      <c r="Y16" s="478">
        <f t="shared" si="12"/>
        <v>1.31824E-4</v>
      </c>
      <c r="Z16" s="478">
        <f t="shared" si="13"/>
        <v>1.779624E-3</v>
      </c>
      <c r="AA16" s="478">
        <f t="shared" si="14"/>
        <v>5.3388720000000001E-5</v>
      </c>
      <c r="AB16" s="478">
        <f t="shared" si="15"/>
        <v>1.8330127200000001E-3</v>
      </c>
      <c r="AC16" s="478">
        <f t="shared" si="16"/>
        <v>3.2994228960000002E-4</v>
      </c>
      <c r="AD16" s="478">
        <f t="shared" si="17"/>
        <v>2.1629550096000003E-3</v>
      </c>
      <c r="AE16" s="401">
        <v>4.9329000000000012E-2</v>
      </c>
      <c r="AF16" s="502">
        <f t="shared" si="18"/>
        <v>1.0669640766855844E-4</v>
      </c>
      <c r="AG16" s="66"/>
      <c r="AI16" s="504">
        <f t="shared" si="19"/>
        <v>2.4076493113620037E-5</v>
      </c>
      <c r="AJ16" s="68" t="s">
        <v>292</v>
      </c>
      <c r="AK16" s="86">
        <v>7.0000000000000007E-5</v>
      </c>
      <c r="AL16" s="432"/>
      <c r="AM16" s="432"/>
      <c r="AN16" s="432"/>
      <c r="AO16" s="432"/>
      <c r="AP16" s="432"/>
      <c r="AQ16" s="432"/>
      <c r="AR16" s="432"/>
      <c r="AS16" s="432"/>
      <c r="AT16" s="432"/>
      <c r="AU16" s="432"/>
      <c r="AV16" s="401">
        <f>AV15*AK16</f>
        <v>4.9329000000000012E-2</v>
      </c>
      <c r="AW16" s="432"/>
      <c r="AX16" s="72"/>
    </row>
    <row r="17" spans="1:50" ht="36.75" customHeight="1" thickBot="1">
      <c r="A17" s="526" t="s">
        <v>20</v>
      </c>
      <c r="B17" s="83" t="s">
        <v>407</v>
      </c>
      <c r="C17" s="74" t="s">
        <v>292</v>
      </c>
      <c r="D17" s="75">
        <v>1</v>
      </c>
      <c r="E17" s="486">
        <v>55.836000000000006</v>
      </c>
      <c r="F17" s="64">
        <v>55.836000000000006</v>
      </c>
      <c r="G17" s="76">
        <f t="shared" si="1"/>
        <v>5.5836000000000006</v>
      </c>
      <c r="H17" s="76">
        <f t="shared" si="2"/>
        <v>61.419600000000003</v>
      </c>
      <c r="I17" s="76">
        <f t="shared" si="3"/>
        <v>4.9135680000000006</v>
      </c>
      <c r="J17" s="76">
        <f t="shared" si="4"/>
        <v>66.333168000000001</v>
      </c>
      <c r="K17" s="77">
        <f t="shared" si="5"/>
        <v>1.9899950399999999</v>
      </c>
      <c r="L17" s="76">
        <f t="shared" si="6"/>
        <v>68.323163039999997</v>
      </c>
      <c r="M17" s="76">
        <f t="shared" si="7"/>
        <v>12.298169347199998</v>
      </c>
      <c r="N17" s="76">
        <f t="shared" si="8"/>
        <v>80.621332387199999</v>
      </c>
      <c r="O17" s="403">
        <f>O18*10%</f>
        <v>7.8300000000000018</v>
      </c>
      <c r="P17" s="400">
        <f t="shared" si="9"/>
        <v>631.26503259177616</v>
      </c>
      <c r="Q17" s="78"/>
      <c r="S17" s="441" t="s">
        <v>292</v>
      </c>
      <c r="T17" s="75">
        <v>1</v>
      </c>
      <c r="U17" s="432">
        <v>20</v>
      </c>
      <c r="V17" s="432">
        <f t="shared" si="20"/>
        <v>20</v>
      </c>
      <c r="W17" s="432">
        <f t="shared" si="10"/>
        <v>2</v>
      </c>
      <c r="X17" s="432">
        <f t="shared" si="11"/>
        <v>22</v>
      </c>
      <c r="Y17" s="478">
        <f t="shared" si="12"/>
        <v>1.76</v>
      </c>
      <c r="Z17" s="478">
        <f t="shared" si="13"/>
        <v>23.76</v>
      </c>
      <c r="AA17" s="478">
        <f t="shared" si="14"/>
        <v>0.71279999999999999</v>
      </c>
      <c r="AB17" s="478">
        <f t="shared" si="15"/>
        <v>24.472800000000003</v>
      </c>
      <c r="AC17" s="478">
        <f t="shared" si="16"/>
        <v>4.4051040000000006</v>
      </c>
      <c r="AD17" s="478">
        <f t="shared" si="17"/>
        <v>28.877904000000004</v>
      </c>
      <c r="AE17" s="403">
        <v>7.8300000000000018</v>
      </c>
      <c r="AF17" s="502">
        <f t="shared" si="18"/>
        <v>226.11398832000009</v>
      </c>
      <c r="AG17" s="66"/>
      <c r="AI17" s="504">
        <f t="shared" si="19"/>
        <v>405.15104427177607</v>
      </c>
      <c r="AJ17" s="74" t="s">
        <v>292</v>
      </c>
      <c r="AK17" s="75">
        <v>1</v>
      </c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03">
        <f>AV18*10%</f>
        <v>7.8300000000000018</v>
      </c>
      <c r="AW17" s="432"/>
      <c r="AX17" s="78"/>
    </row>
    <row r="18" spans="1:50" ht="35.25" customHeight="1" thickBot="1">
      <c r="A18" s="526">
        <v>9</v>
      </c>
      <c r="B18" s="87" t="s">
        <v>408</v>
      </c>
      <c r="C18" s="88" t="s">
        <v>292</v>
      </c>
      <c r="D18" s="89">
        <v>1</v>
      </c>
      <c r="E18" s="487">
        <v>48.839999999999996</v>
      </c>
      <c r="F18" s="64">
        <v>48.839999999999996</v>
      </c>
      <c r="G18" s="7">
        <f t="shared" si="1"/>
        <v>4.8840000000000003</v>
      </c>
      <c r="H18" s="7">
        <f t="shared" si="2"/>
        <v>53.723999999999997</v>
      </c>
      <c r="I18" s="7">
        <f t="shared" si="3"/>
        <v>4.2979199999999995</v>
      </c>
      <c r="J18" s="7">
        <f t="shared" si="4"/>
        <v>58.021919999999994</v>
      </c>
      <c r="K18" s="90">
        <f t="shared" si="5"/>
        <v>1.7406575999999998</v>
      </c>
      <c r="L18" s="7">
        <f t="shared" si="6"/>
        <v>59.762577599999993</v>
      </c>
      <c r="M18" s="7">
        <f t="shared" si="7"/>
        <v>10.757263967999998</v>
      </c>
      <c r="N18" s="7">
        <f t="shared" si="8"/>
        <v>70.51984156799999</v>
      </c>
      <c r="O18" s="399">
        <f>783*10%</f>
        <v>78.300000000000011</v>
      </c>
      <c r="P18" s="400">
        <f t="shared" si="9"/>
        <v>5521.7035947743998</v>
      </c>
      <c r="Q18" s="91"/>
      <c r="S18" s="441" t="s">
        <v>292</v>
      </c>
      <c r="T18" s="89">
        <v>1</v>
      </c>
      <c r="U18" s="432">
        <v>20</v>
      </c>
      <c r="V18" s="432">
        <f t="shared" si="20"/>
        <v>20</v>
      </c>
      <c r="W18" s="432">
        <f t="shared" si="10"/>
        <v>2</v>
      </c>
      <c r="X18" s="432">
        <f t="shared" si="11"/>
        <v>22</v>
      </c>
      <c r="Y18" s="478">
        <f t="shared" si="12"/>
        <v>1.76</v>
      </c>
      <c r="Z18" s="478">
        <f t="shared" si="13"/>
        <v>23.76</v>
      </c>
      <c r="AA18" s="478">
        <f t="shared" si="14"/>
        <v>0.71279999999999999</v>
      </c>
      <c r="AB18" s="478">
        <f t="shared" si="15"/>
        <v>24.472800000000003</v>
      </c>
      <c r="AC18" s="478">
        <f t="shared" si="16"/>
        <v>4.4051040000000006</v>
      </c>
      <c r="AD18" s="478">
        <f t="shared" si="17"/>
        <v>28.877904000000004</v>
      </c>
      <c r="AE18" s="399">
        <v>78.300000000000011</v>
      </c>
      <c r="AF18" s="502">
        <f t="shared" si="18"/>
        <v>2261.1398832000009</v>
      </c>
      <c r="AG18" s="66"/>
      <c r="AI18" s="504">
        <f t="shared" si="19"/>
        <v>3260.5637115743989</v>
      </c>
      <c r="AJ18" s="88" t="s">
        <v>292</v>
      </c>
      <c r="AK18" s="89">
        <v>1</v>
      </c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399">
        <f>783*10%</f>
        <v>78.300000000000011</v>
      </c>
      <c r="AW18" s="432"/>
      <c r="AX18" s="91"/>
    </row>
    <row r="19" spans="1:50" ht="31.5" customHeight="1" thickBot="1">
      <c r="A19" s="526" t="s">
        <v>66</v>
      </c>
      <c r="B19" s="92" t="s">
        <v>409</v>
      </c>
      <c r="C19" s="74" t="s">
        <v>462</v>
      </c>
      <c r="D19" s="75">
        <v>1</v>
      </c>
      <c r="E19" s="486">
        <v>9.5500999999999987</v>
      </c>
      <c r="F19" s="64">
        <f t="shared" si="21"/>
        <v>9.5500999999999987</v>
      </c>
      <c r="G19" s="76">
        <f t="shared" si="1"/>
        <v>0.95500999999999991</v>
      </c>
      <c r="H19" s="76">
        <f t="shared" si="2"/>
        <v>10.505109999999998</v>
      </c>
      <c r="I19" s="76">
        <f t="shared" si="3"/>
        <v>0.84040879999999984</v>
      </c>
      <c r="J19" s="76">
        <f t="shared" si="4"/>
        <v>11.345518799999999</v>
      </c>
      <c r="K19" s="77">
        <f t="shared" si="5"/>
        <v>0.34036556399999995</v>
      </c>
      <c r="L19" s="76">
        <f t="shared" si="6"/>
        <v>11.685884364</v>
      </c>
      <c r="M19" s="76">
        <f t="shared" si="7"/>
        <v>2.1034591855199998</v>
      </c>
      <c r="N19" s="76">
        <f t="shared" si="8"/>
        <v>13.78934354952</v>
      </c>
      <c r="O19" s="403">
        <v>5908.37</v>
      </c>
      <c r="P19" s="400">
        <f t="shared" si="9"/>
        <v>81472.543747677482</v>
      </c>
      <c r="Q19" s="78"/>
      <c r="S19" s="441" t="s">
        <v>462</v>
      </c>
      <c r="T19" s="75">
        <v>1</v>
      </c>
      <c r="U19" s="432">
        <v>19</v>
      </c>
      <c r="V19" s="432">
        <f t="shared" si="20"/>
        <v>19</v>
      </c>
      <c r="W19" s="432">
        <f t="shared" si="10"/>
        <v>1.9000000000000001</v>
      </c>
      <c r="X19" s="432">
        <f t="shared" si="11"/>
        <v>20.9</v>
      </c>
      <c r="Y19" s="478">
        <f t="shared" si="12"/>
        <v>1.6719999999999999</v>
      </c>
      <c r="Z19" s="478">
        <f t="shared" si="13"/>
        <v>22.571999999999999</v>
      </c>
      <c r="AA19" s="478">
        <f t="shared" si="14"/>
        <v>0.67715999999999998</v>
      </c>
      <c r="AB19" s="478">
        <f t="shared" si="15"/>
        <v>23.24916</v>
      </c>
      <c r="AC19" s="478">
        <f t="shared" si="16"/>
        <v>4.1848488000000001</v>
      </c>
      <c r="AD19" s="478">
        <f t="shared" si="17"/>
        <v>27.434008800000001</v>
      </c>
      <c r="AE19" s="403">
        <v>5908.37</v>
      </c>
      <c r="AF19" s="502">
        <f t="shared" si="18"/>
        <v>162090.274573656</v>
      </c>
      <c r="AG19" s="66"/>
      <c r="AI19" s="504">
        <f t="shared" si="19"/>
        <v>-80617.73082597852</v>
      </c>
      <c r="AJ19" s="74" t="s">
        <v>462</v>
      </c>
      <c r="AK19" s="75">
        <v>1</v>
      </c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03">
        <v>5908.37</v>
      </c>
      <c r="AW19" s="432"/>
      <c r="AX19" s="78"/>
    </row>
    <row r="20" spans="1:50" ht="38.25" customHeight="1" thickBot="1">
      <c r="A20" s="527" t="s">
        <v>21</v>
      </c>
      <c r="B20" s="93" t="s">
        <v>427</v>
      </c>
      <c r="C20" s="62" t="s">
        <v>462</v>
      </c>
      <c r="D20" s="63">
        <v>1</v>
      </c>
      <c r="E20" s="484">
        <v>4.487895</v>
      </c>
      <c r="F20" s="64">
        <v>4.487895</v>
      </c>
      <c r="G20" s="8">
        <f t="shared" si="1"/>
        <v>0.44878950000000001</v>
      </c>
      <c r="H20" s="8">
        <f t="shared" si="2"/>
        <v>4.9366845000000001</v>
      </c>
      <c r="I20" s="8">
        <f t="shared" si="3"/>
        <v>0.39493476</v>
      </c>
      <c r="J20" s="8">
        <f t="shared" si="4"/>
        <v>5.3316192600000001</v>
      </c>
      <c r="K20" s="79">
        <f t="shared" si="5"/>
        <v>0.15994857779999999</v>
      </c>
      <c r="L20" s="8">
        <f t="shared" si="6"/>
        <v>5.4915678377999999</v>
      </c>
      <c r="M20" s="8">
        <f t="shared" si="7"/>
        <v>0.98848221080399989</v>
      </c>
      <c r="N20" s="8">
        <f t="shared" si="8"/>
        <v>6.4800500486039994</v>
      </c>
      <c r="O20" s="399">
        <v>5908.38</v>
      </c>
      <c r="P20" s="400">
        <f t="shared" si="9"/>
        <v>38286.598106170895</v>
      </c>
      <c r="Q20" s="80"/>
      <c r="S20" s="441" t="s">
        <v>462</v>
      </c>
      <c r="T20" s="63">
        <v>1</v>
      </c>
      <c r="U20" s="432">
        <v>0.5</v>
      </c>
      <c r="V20" s="432">
        <f t="shared" si="20"/>
        <v>0.5</v>
      </c>
      <c r="W20" s="432">
        <f t="shared" si="10"/>
        <v>0.05</v>
      </c>
      <c r="X20" s="432">
        <f t="shared" si="11"/>
        <v>0.55000000000000004</v>
      </c>
      <c r="Y20" s="478">
        <f t="shared" si="12"/>
        <v>4.4000000000000004E-2</v>
      </c>
      <c r="Z20" s="478">
        <f t="shared" si="13"/>
        <v>0.59400000000000008</v>
      </c>
      <c r="AA20" s="478">
        <f t="shared" si="14"/>
        <v>1.7820000000000003E-2</v>
      </c>
      <c r="AB20" s="478">
        <f t="shared" si="15"/>
        <v>0.61182000000000003</v>
      </c>
      <c r="AC20" s="478">
        <f t="shared" si="16"/>
        <v>0.11012760000000001</v>
      </c>
      <c r="AD20" s="478">
        <f t="shared" si="17"/>
        <v>0.72194760000000002</v>
      </c>
      <c r="AE20" s="399">
        <v>5908.38</v>
      </c>
      <c r="AF20" s="502">
        <f t="shared" si="18"/>
        <v>4265.5407608880005</v>
      </c>
      <c r="AG20" s="66"/>
      <c r="AI20" s="504">
        <f t="shared" si="19"/>
        <v>34021.057345282898</v>
      </c>
      <c r="AJ20" s="62" t="s">
        <v>462</v>
      </c>
      <c r="AK20" s="63">
        <v>1</v>
      </c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399">
        <v>5908.38</v>
      </c>
      <c r="AW20" s="432"/>
      <c r="AX20" s="80"/>
    </row>
    <row r="21" spans="1:50" ht="20.25" customHeight="1" thickBot="1">
      <c r="A21" s="526" t="s">
        <v>170</v>
      </c>
      <c r="B21" s="94" t="s">
        <v>401</v>
      </c>
      <c r="C21" s="68" t="s">
        <v>462</v>
      </c>
      <c r="D21" s="95">
        <f>0.07/1000</f>
        <v>7.0000000000000007E-5</v>
      </c>
      <c r="E21" s="485">
        <f>F21/D21</f>
        <v>26.228999999999999</v>
      </c>
      <c r="F21" s="64">
        <v>1.8360300000000002E-3</v>
      </c>
      <c r="G21" s="96">
        <f t="shared" si="1"/>
        <v>1.8360300000000004E-4</v>
      </c>
      <c r="H21" s="96">
        <f t="shared" si="2"/>
        <v>2.0196330000000003E-3</v>
      </c>
      <c r="I21" s="96">
        <f t="shared" si="3"/>
        <v>1.6157064000000003E-4</v>
      </c>
      <c r="J21" s="96">
        <f t="shared" si="4"/>
        <v>2.1812036400000005E-3</v>
      </c>
      <c r="K21" s="96">
        <f t="shared" si="5"/>
        <v>6.543610920000001E-5</v>
      </c>
      <c r="L21" s="96">
        <f t="shared" si="6"/>
        <v>2.2466397492000006E-3</v>
      </c>
      <c r="M21" s="96">
        <f t="shared" si="7"/>
        <v>4.0439515485600009E-4</v>
      </c>
      <c r="N21" s="96">
        <f t="shared" si="8"/>
        <v>2.6510349040560007E-3</v>
      </c>
      <c r="O21" s="401">
        <f>O20*D21</f>
        <v>0.41358660000000003</v>
      </c>
      <c r="P21" s="400">
        <f t="shared" si="9"/>
        <v>1.0964325124498476E-3</v>
      </c>
      <c r="Q21" s="97"/>
      <c r="S21" s="441" t="s">
        <v>462</v>
      </c>
      <c r="T21" s="95">
        <f>0.07/1000</f>
        <v>7.0000000000000007E-5</v>
      </c>
      <c r="U21" s="432">
        <v>21.4</v>
      </c>
      <c r="V21" s="432">
        <f t="shared" si="20"/>
        <v>1.498E-3</v>
      </c>
      <c r="W21" s="432">
        <f t="shared" si="10"/>
        <v>1.4980000000000001E-4</v>
      </c>
      <c r="X21" s="432">
        <f t="shared" si="11"/>
        <v>1.6478E-3</v>
      </c>
      <c r="Y21" s="478">
        <f t="shared" si="12"/>
        <v>1.31824E-4</v>
      </c>
      <c r="Z21" s="478">
        <f t="shared" si="13"/>
        <v>1.779624E-3</v>
      </c>
      <c r="AA21" s="478">
        <f t="shared" si="14"/>
        <v>5.3388720000000001E-5</v>
      </c>
      <c r="AB21" s="478">
        <f t="shared" si="15"/>
        <v>1.8330127200000001E-3</v>
      </c>
      <c r="AC21" s="478">
        <f t="shared" si="16"/>
        <v>3.2994228960000002E-4</v>
      </c>
      <c r="AD21" s="478">
        <f t="shared" si="17"/>
        <v>2.1629550096000003E-3</v>
      </c>
      <c r="AE21" s="401">
        <v>0.41358660000000003</v>
      </c>
      <c r="AF21" s="502">
        <f t="shared" si="18"/>
        <v>8.9456920837343158E-4</v>
      </c>
      <c r="AG21" s="456"/>
      <c r="AI21" s="504">
        <f t="shared" si="19"/>
        <v>2.01863304076416E-4</v>
      </c>
      <c r="AJ21" s="68" t="s">
        <v>462</v>
      </c>
      <c r="AK21" s="95">
        <f>0.07/1000</f>
        <v>7.0000000000000007E-5</v>
      </c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01">
        <f>AV20*AK21</f>
        <v>0.41358660000000003</v>
      </c>
      <c r="AW21" s="432"/>
      <c r="AX21" s="97"/>
    </row>
    <row r="22" spans="1:50" ht="54.75" customHeight="1" thickBot="1">
      <c r="A22" s="526" t="s">
        <v>22</v>
      </c>
      <c r="B22" s="98" t="s">
        <v>410</v>
      </c>
      <c r="C22" s="74" t="s">
        <v>462</v>
      </c>
      <c r="D22" s="75">
        <v>1</v>
      </c>
      <c r="E22" s="486">
        <v>119.770824</v>
      </c>
      <c r="F22" s="64">
        <v>119.770824</v>
      </c>
      <c r="G22" s="76">
        <f t="shared" si="1"/>
        <v>11.9770824</v>
      </c>
      <c r="H22" s="76">
        <f t="shared" si="2"/>
        <v>131.74790640000001</v>
      </c>
      <c r="I22" s="76">
        <f t="shared" si="3"/>
        <v>10.539832512</v>
      </c>
      <c r="J22" s="76">
        <f t="shared" si="4"/>
        <v>142.28773891200001</v>
      </c>
      <c r="K22" s="77">
        <f t="shared" si="5"/>
        <v>4.2686321673599998</v>
      </c>
      <c r="L22" s="76">
        <f t="shared" si="6"/>
        <v>146.55637107936002</v>
      </c>
      <c r="M22" s="76">
        <f t="shared" si="7"/>
        <v>26.380146794284801</v>
      </c>
      <c r="N22" s="76">
        <f t="shared" si="8"/>
        <v>172.93651787364482</v>
      </c>
      <c r="O22" s="403">
        <v>656.49</v>
      </c>
      <c r="P22" s="400">
        <f t="shared" si="9"/>
        <v>113531.09461886909</v>
      </c>
      <c r="Q22" s="78"/>
      <c r="S22" s="441" t="s">
        <v>462</v>
      </c>
      <c r="T22" s="75">
        <v>1</v>
      </c>
      <c r="U22" s="432">
        <v>90</v>
      </c>
      <c r="V22" s="432">
        <f t="shared" si="20"/>
        <v>90</v>
      </c>
      <c r="W22" s="432">
        <f t="shared" si="10"/>
        <v>9</v>
      </c>
      <c r="X22" s="432">
        <f t="shared" si="11"/>
        <v>99</v>
      </c>
      <c r="Y22" s="478">
        <f t="shared" si="12"/>
        <v>7.92</v>
      </c>
      <c r="Z22" s="478">
        <f t="shared" si="13"/>
        <v>106.92</v>
      </c>
      <c r="AA22" s="478">
        <f t="shared" si="14"/>
        <v>3.2075999999999998</v>
      </c>
      <c r="AB22" s="478">
        <f t="shared" si="15"/>
        <v>110.1276</v>
      </c>
      <c r="AC22" s="478">
        <f t="shared" si="16"/>
        <v>19.822967999999999</v>
      </c>
      <c r="AD22" s="478">
        <f t="shared" si="17"/>
        <v>129.950568</v>
      </c>
      <c r="AE22" s="403">
        <v>656.49</v>
      </c>
      <c r="AF22" s="502">
        <f t="shared" si="18"/>
        <v>85311.248386320003</v>
      </c>
      <c r="AG22" s="66"/>
      <c r="AI22" s="504">
        <f t="shared" si="19"/>
        <v>28219.846232549084</v>
      </c>
      <c r="AJ22" s="74" t="s">
        <v>462</v>
      </c>
      <c r="AK22" s="75">
        <v>1</v>
      </c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03">
        <v>656.49</v>
      </c>
      <c r="AW22" s="432"/>
      <c r="AX22" s="78"/>
    </row>
    <row r="23" spans="1:50" ht="36.75" customHeight="1" thickBot="1">
      <c r="A23" s="526" t="s">
        <v>23</v>
      </c>
      <c r="B23" s="99" t="s">
        <v>411</v>
      </c>
      <c r="C23" s="74" t="s">
        <v>462</v>
      </c>
      <c r="D23" s="75">
        <v>1</v>
      </c>
      <c r="E23" s="486">
        <v>55.836000000000006</v>
      </c>
      <c r="F23" s="64">
        <v>55.836000000000006</v>
      </c>
      <c r="G23" s="76">
        <f t="shared" si="1"/>
        <v>5.5836000000000006</v>
      </c>
      <c r="H23" s="76">
        <f t="shared" si="2"/>
        <v>61.419600000000003</v>
      </c>
      <c r="I23" s="76">
        <f t="shared" si="3"/>
        <v>4.9135680000000006</v>
      </c>
      <c r="J23" s="76">
        <f t="shared" si="4"/>
        <v>66.333168000000001</v>
      </c>
      <c r="K23" s="77">
        <f t="shared" si="5"/>
        <v>1.9899950399999999</v>
      </c>
      <c r="L23" s="76">
        <f t="shared" si="6"/>
        <v>68.323163039999997</v>
      </c>
      <c r="M23" s="76">
        <f t="shared" si="7"/>
        <v>12.298169347199998</v>
      </c>
      <c r="N23" s="76">
        <f t="shared" si="8"/>
        <v>80.621332387199999</v>
      </c>
      <c r="O23" s="403">
        <f>O24*10%</f>
        <v>65.649000000000001</v>
      </c>
      <c r="P23" s="400">
        <f t="shared" si="9"/>
        <v>5292.7098498872929</v>
      </c>
      <c r="Q23" s="78"/>
      <c r="S23" s="441" t="s">
        <v>462</v>
      </c>
      <c r="T23" s="75">
        <v>1</v>
      </c>
      <c r="U23" s="432">
        <v>5</v>
      </c>
      <c r="V23" s="432">
        <f t="shared" si="20"/>
        <v>5</v>
      </c>
      <c r="W23" s="432">
        <f t="shared" si="10"/>
        <v>0.5</v>
      </c>
      <c r="X23" s="432">
        <f t="shared" si="11"/>
        <v>5.5</v>
      </c>
      <c r="Y23" s="478">
        <f t="shared" si="12"/>
        <v>0.44</v>
      </c>
      <c r="Z23" s="478">
        <f t="shared" si="13"/>
        <v>5.94</v>
      </c>
      <c r="AA23" s="478">
        <f t="shared" si="14"/>
        <v>0.1782</v>
      </c>
      <c r="AB23" s="478">
        <f t="shared" si="15"/>
        <v>6.1182000000000007</v>
      </c>
      <c r="AC23" s="478">
        <f t="shared" si="16"/>
        <v>1.1012760000000001</v>
      </c>
      <c r="AD23" s="478">
        <f t="shared" si="17"/>
        <v>7.2194760000000011</v>
      </c>
      <c r="AE23" s="403">
        <v>65.649000000000001</v>
      </c>
      <c r="AF23" s="502">
        <f t="shared" si="18"/>
        <v>473.95137992400009</v>
      </c>
      <c r="AG23" s="66"/>
      <c r="AI23" s="504">
        <f t="shared" si="19"/>
        <v>4818.7584699632926</v>
      </c>
      <c r="AJ23" s="74" t="s">
        <v>462</v>
      </c>
      <c r="AK23" s="75">
        <v>1</v>
      </c>
      <c r="AL23" s="432"/>
      <c r="AM23" s="432"/>
      <c r="AN23" s="432"/>
      <c r="AO23" s="432"/>
      <c r="AP23" s="432"/>
      <c r="AQ23" s="432"/>
      <c r="AR23" s="432"/>
      <c r="AS23" s="432"/>
      <c r="AT23" s="432"/>
      <c r="AU23" s="432"/>
      <c r="AV23" s="403">
        <f>AV24*10%</f>
        <v>65.649000000000001</v>
      </c>
      <c r="AW23" s="432"/>
      <c r="AX23" s="78"/>
    </row>
    <row r="24" spans="1:50" ht="39.75" customHeight="1" thickBot="1">
      <c r="A24" s="526" t="s">
        <v>24</v>
      </c>
      <c r="B24" s="99" t="s">
        <v>412</v>
      </c>
      <c r="C24" s="74" t="s">
        <v>462</v>
      </c>
      <c r="D24" s="75">
        <v>1</v>
      </c>
      <c r="E24" s="486">
        <v>48.839999999999996</v>
      </c>
      <c r="F24" s="64">
        <f t="shared" si="21"/>
        <v>48.839999999999996</v>
      </c>
      <c r="G24" s="76">
        <f t="shared" si="1"/>
        <v>4.8840000000000003</v>
      </c>
      <c r="H24" s="76">
        <f t="shared" si="2"/>
        <v>53.723999999999997</v>
      </c>
      <c r="I24" s="76">
        <f t="shared" si="3"/>
        <v>4.2979199999999995</v>
      </c>
      <c r="J24" s="76">
        <f t="shared" si="4"/>
        <v>58.021919999999994</v>
      </c>
      <c r="K24" s="77">
        <f t="shared" si="5"/>
        <v>1.7406575999999998</v>
      </c>
      <c r="L24" s="76">
        <f t="shared" si="6"/>
        <v>59.762577599999993</v>
      </c>
      <c r="M24" s="76">
        <f t="shared" si="7"/>
        <v>10.757263967999998</v>
      </c>
      <c r="N24" s="76">
        <f t="shared" si="8"/>
        <v>70.51984156799999</v>
      </c>
      <c r="O24" s="403">
        <v>656.49</v>
      </c>
      <c r="P24" s="400">
        <f t="shared" si="9"/>
        <v>46295.570790976315</v>
      </c>
      <c r="Q24" s="78"/>
      <c r="S24" s="441" t="s">
        <v>462</v>
      </c>
      <c r="T24" s="75">
        <v>1</v>
      </c>
      <c r="U24" s="432">
        <v>5</v>
      </c>
      <c r="V24" s="432">
        <f t="shared" si="20"/>
        <v>5</v>
      </c>
      <c r="W24" s="432">
        <f t="shared" si="10"/>
        <v>0.5</v>
      </c>
      <c r="X24" s="432">
        <f t="shared" si="11"/>
        <v>5.5</v>
      </c>
      <c r="Y24" s="478">
        <f t="shared" si="12"/>
        <v>0.44</v>
      </c>
      <c r="Z24" s="478">
        <f t="shared" si="13"/>
        <v>5.94</v>
      </c>
      <c r="AA24" s="478">
        <f t="shared" si="14"/>
        <v>0.1782</v>
      </c>
      <c r="AB24" s="478">
        <f t="shared" si="15"/>
        <v>6.1182000000000007</v>
      </c>
      <c r="AC24" s="478">
        <f t="shared" si="16"/>
        <v>1.1012760000000001</v>
      </c>
      <c r="AD24" s="478">
        <f t="shared" si="17"/>
        <v>7.2194760000000011</v>
      </c>
      <c r="AE24" s="403">
        <v>656.49</v>
      </c>
      <c r="AF24" s="502">
        <f t="shared" si="18"/>
        <v>4739.5137992400005</v>
      </c>
      <c r="AG24" s="66"/>
      <c r="AI24" s="504">
        <f t="shared" si="19"/>
        <v>41556.056991736317</v>
      </c>
      <c r="AJ24" s="74" t="s">
        <v>462</v>
      </c>
      <c r="AK24" s="75">
        <v>1</v>
      </c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03">
        <v>656.49</v>
      </c>
      <c r="AW24" s="432"/>
      <c r="AX24" s="78"/>
    </row>
    <row r="25" spans="1:50" ht="30" customHeight="1" thickBot="1">
      <c r="A25" s="548" t="s">
        <v>67</v>
      </c>
      <c r="B25" s="92" t="s">
        <v>413</v>
      </c>
      <c r="C25" s="74" t="s">
        <v>462</v>
      </c>
      <c r="D25" s="75">
        <v>1</v>
      </c>
      <c r="E25" s="486">
        <v>11.162675999999999</v>
      </c>
      <c r="F25" s="64">
        <f t="shared" si="21"/>
        <v>11.162675999999999</v>
      </c>
      <c r="G25" s="76">
        <f t="shared" si="1"/>
        <v>1.1162676</v>
      </c>
      <c r="H25" s="76">
        <f t="shared" si="2"/>
        <v>12.2789436</v>
      </c>
      <c r="I25" s="76">
        <f t="shared" si="3"/>
        <v>0.98231548800000001</v>
      </c>
      <c r="J25" s="76">
        <f t="shared" si="4"/>
        <v>13.261259087999999</v>
      </c>
      <c r="K25" s="77">
        <f t="shared" si="5"/>
        <v>0.39783777263999998</v>
      </c>
      <c r="L25" s="76">
        <f t="shared" si="6"/>
        <v>13.659096860639998</v>
      </c>
      <c r="M25" s="76">
        <f t="shared" si="7"/>
        <v>2.4586374349151998</v>
      </c>
      <c r="N25" s="76">
        <f t="shared" si="8"/>
        <v>16.117734295555199</v>
      </c>
      <c r="O25" s="403">
        <f>4803.48</f>
        <v>4803.4799999999996</v>
      </c>
      <c r="P25" s="400">
        <f t="shared" si="9"/>
        <v>77421.214334013479</v>
      </c>
      <c r="Q25" s="78"/>
      <c r="S25" s="441" t="s">
        <v>462</v>
      </c>
      <c r="T25" s="75">
        <v>1</v>
      </c>
      <c r="U25" s="432">
        <v>19</v>
      </c>
      <c r="V25" s="432">
        <f t="shared" si="20"/>
        <v>19</v>
      </c>
      <c r="W25" s="432">
        <f t="shared" si="10"/>
        <v>1.9000000000000001</v>
      </c>
      <c r="X25" s="432">
        <f t="shared" si="11"/>
        <v>20.9</v>
      </c>
      <c r="Y25" s="478">
        <f t="shared" si="12"/>
        <v>1.6719999999999999</v>
      </c>
      <c r="Z25" s="478">
        <f t="shared" si="13"/>
        <v>22.571999999999999</v>
      </c>
      <c r="AA25" s="478">
        <f t="shared" si="14"/>
        <v>0.67715999999999998</v>
      </c>
      <c r="AB25" s="478">
        <f t="shared" si="15"/>
        <v>23.24916</v>
      </c>
      <c r="AC25" s="478">
        <f t="shared" si="16"/>
        <v>4.1848488000000001</v>
      </c>
      <c r="AD25" s="478">
        <f t="shared" si="17"/>
        <v>27.434008800000001</v>
      </c>
      <c r="AE25" s="403">
        <v>4803.4799999999996</v>
      </c>
      <c r="AF25" s="502">
        <f t="shared" si="18"/>
        <v>131778.712590624</v>
      </c>
      <c r="AG25" s="66"/>
      <c r="AI25" s="504">
        <f t="shared" si="19"/>
        <v>-54357.498256610517</v>
      </c>
      <c r="AJ25" s="74" t="s">
        <v>462</v>
      </c>
      <c r="AK25" s="75">
        <v>1</v>
      </c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03">
        <f>4803.48</f>
        <v>4803.4799999999996</v>
      </c>
      <c r="AW25" s="432"/>
      <c r="AX25" s="78"/>
    </row>
    <row r="26" spans="1:50" ht="42.75" customHeight="1" thickBot="1">
      <c r="A26" s="527" t="s">
        <v>25</v>
      </c>
      <c r="B26" s="93" t="s">
        <v>428</v>
      </c>
      <c r="C26" s="62" t="s">
        <v>462</v>
      </c>
      <c r="D26" s="63">
        <v>1</v>
      </c>
      <c r="E26" s="484">
        <v>5.383527</v>
      </c>
      <c r="F26" s="64">
        <f t="shared" si="21"/>
        <v>5.383527</v>
      </c>
      <c r="G26" s="8">
        <f t="shared" si="1"/>
        <v>0.53835270000000002</v>
      </c>
      <c r="H26" s="8">
        <f t="shared" si="2"/>
        <v>5.9218796999999999</v>
      </c>
      <c r="I26" s="8">
        <f t="shared" si="3"/>
        <v>0.47375037599999997</v>
      </c>
      <c r="J26" s="8">
        <f t="shared" si="4"/>
        <v>6.3956300759999998</v>
      </c>
      <c r="K26" s="79">
        <f t="shared" si="5"/>
        <v>0.19186890227999998</v>
      </c>
      <c r="L26" s="8">
        <f t="shared" si="6"/>
        <v>6.5874989782799993</v>
      </c>
      <c r="M26" s="8">
        <f t="shared" si="7"/>
        <v>1.1857498160903999</v>
      </c>
      <c r="N26" s="8">
        <f t="shared" si="8"/>
        <v>7.7732487943703994</v>
      </c>
      <c r="O26" s="399">
        <f>O25</f>
        <v>4803.4799999999996</v>
      </c>
      <c r="P26" s="400">
        <f t="shared" si="9"/>
        <v>37338.645118782326</v>
      </c>
      <c r="Q26" s="80"/>
      <c r="S26" s="441" t="s">
        <v>462</v>
      </c>
      <c r="T26" s="63">
        <v>1</v>
      </c>
      <c r="U26" s="432">
        <v>0.5</v>
      </c>
      <c r="V26" s="432">
        <f t="shared" si="20"/>
        <v>0.5</v>
      </c>
      <c r="W26" s="432">
        <f t="shared" si="10"/>
        <v>0.05</v>
      </c>
      <c r="X26" s="432">
        <f t="shared" si="11"/>
        <v>0.55000000000000004</v>
      </c>
      <c r="Y26" s="478">
        <f t="shared" si="12"/>
        <v>4.4000000000000004E-2</v>
      </c>
      <c r="Z26" s="478">
        <f t="shared" si="13"/>
        <v>0.59400000000000008</v>
      </c>
      <c r="AA26" s="478">
        <f t="shared" si="14"/>
        <v>1.7820000000000003E-2</v>
      </c>
      <c r="AB26" s="478">
        <f t="shared" si="15"/>
        <v>0.61182000000000003</v>
      </c>
      <c r="AC26" s="478">
        <f t="shared" si="16"/>
        <v>0.11012760000000001</v>
      </c>
      <c r="AD26" s="478">
        <f t="shared" si="17"/>
        <v>0.72194760000000002</v>
      </c>
      <c r="AE26" s="399">
        <v>4803.4799999999996</v>
      </c>
      <c r="AF26" s="502">
        <f t="shared" si="18"/>
        <v>3467.8608576479996</v>
      </c>
      <c r="AG26" s="66"/>
      <c r="AI26" s="504">
        <f t="shared" si="19"/>
        <v>33870.784261134329</v>
      </c>
      <c r="AJ26" s="62" t="s">
        <v>462</v>
      </c>
      <c r="AK26" s="63">
        <v>1</v>
      </c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399">
        <f>AV25</f>
        <v>4803.4799999999996</v>
      </c>
      <c r="AW26" s="432"/>
      <c r="AX26" s="80"/>
    </row>
    <row r="27" spans="1:50" ht="25.5" customHeight="1" thickBot="1">
      <c r="A27" s="526" t="s">
        <v>171</v>
      </c>
      <c r="B27" s="94" t="s">
        <v>401</v>
      </c>
      <c r="C27" s="68" t="s">
        <v>462</v>
      </c>
      <c r="D27" s="69">
        <v>9.0000000000000006E-5</v>
      </c>
      <c r="E27" s="485">
        <f>F27/D27</f>
        <v>26.228999999999992</v>
      </c>
      <c r="F27" s="64">
        <v>2.3606099999999995E-3</v>
      </c>
      <c r="G27" s="71">
        <f t="shared" si="1"/>
        <v>2.3606099999999997E-4</v>
      </c>
      <c r="H27" s="71">
        <f t="shared" si="2"/>
        <v>2.5966709999999996E-3</v>
      </c>
      <c r="I27" s="71">
        <f t="shared" si="3"/>
        <v>2.0773367999999998E-4</v>
      </c>
      <c r="J27" s="71">
        <f t="shared" si="4"/>
        <v>2.8044046799999998E-3</v>
      </c>
      <c r="K27" s="71">
        <f t="shared" si="5"/>
        <v>8.4132140399999989E-5</v>
      </c>
      <c r="L27" s="71">
        <f t="shared" si="6"/>
        <v>2.8885368203999998E-3</v>
      </c>
      <c r="M27" s="71">
        <f t="shared" si="7"/>
        <v>5.1993662767199991E-4</v>
      </c>
      <c r="N27" s="71">
        <f t="shared" si="8"/>
        <v>3.4084734480719996E-3</v>
      </c>
      <c r="O27" s="401">
        <f>O26*D27</f>
        <v>0.43231320000000001</v>
      </c>
      <c r="P27" s="400">
        <f t="shared" si="9"/>
        <v>1.47352806345104E-3</v>
      </c>
      <c r="Q27" s="72"/>
      <c r="S27" s="441" t="s">
        <v>462</v>
      </c>
      <c r="T27" s="69">
        <v>9.0000000000000006E-5</v>
      </c>
      <c r="U27" s="432">
        <v>21.4</v>
      </c>
      <c r="V27" s="432">
        <f t="shared" si="20"/>
        <v>1.926E-3</v>
      </c>
      <c r="W27" s="432">
        <f t="shared" si="10"/>
        <v>1.9260000000000002E-4</v>
      </c>
      <c r="X27" s="432">
        <f t="shared" si="11"/>
        <v>2.1186E-3</v>
      </c>
      <c r="Y27" s="478">
        <f t="shared" si="12"/>
        <v>1.69488E-4</v>
      </c>
      <c r="Z27" s="478">
        <f t="shared" si="13"/>
        <v>2.2880880000000002E-3</v>
      </c>
      <c r="AA27" s="478">
        <f t="shared" si="14"/>
        <v>6.8642640000000002E-5</v>
      </c>
      <c r="AB27" s="478">
        <f t="shared" si="15"/>
        <v>2.3567306400000001E-3</v>
      </c>
      <c r="AC27" s="478">
        <f t="shared" si="16"/>
        <v>4.2421151519999998E-4</v>
      </c>
      <c r="AD27" s="478">
        <f t="shared" si="17"/>
        <v>2.7809421552000002E-3</v>
      </c>
      <c r="AE27" s="401">
        <v>0.43231320000000001</v>
      </c>
      <c r="AF27" s="502">
        <f t="shared" si="18"/>
        <v>1.2022380021294089E-3</v>
      </c>
      <c r="AG27" s="66"/>
      <c r="AI27" s="504">
        <f t="shared" si="19"/>
        <v>2.7129006132163114E-4</v>
      </c>
      <c r="AJ27" s="68" t="s">
        <v>462</v>
      </c>
      <c r="AK27" s="69">
        <v>9.0000000000000006E-5</v>
      </c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01">
        <f>AV26*AK27</f>
        <v>0.43231320000000001</v>
      </c>
      <c r="AW27" s="432"/>
      <c r="AX27" s="72"/>
    </row>
    <row r="28" spans="1:50" ht="29.25" customHeight="1" thickBot="1">
      <c r="A28" s="527" t="s">
        <v>26</v>
      </c>
      <c r="B28" s="92" t="s">
        <v>414</v>
      </c>
      <c r="C28" s="74" t="s">
        <v>462</v>
      </c>
      <c r="D28" s="75">
        <v>1</v>
      </c>
      <c r="E28" s="486">
        <v>123.470208</v>
      </c>
      <c r="F28" s="64">
        <v>123.470208</v>
      </c>
      <c r="G28" s="76">
        <f t="shared" si="1"/>
        <v>12.347020800000001</v>
      </c>
      <c r="H28" s="76">
        <f t="shared" si="2"/>
        <v>135.81722880000001</v>
      </c>
      <c r="I28" s="76">
        <f t="shared" si="3"/>
        <v>10.865378304000002</v>
      </c>
      <c r="J28" s="76">
        <f t="shared" si="4"/>
        <v>146.682607104</v>
      </c>
      <c r="K28" s="77">
        <f t="shared" si="5"/>
        <v>4.4004782131199995</v>
      </c>
      <c r="L28" s="76">
        <f t="shared" si="6"/>
        <v>151.08308531712001</v>
      </c>
      <c r="M28" s="76">
        <f t="shared" si="7"/>
        <v>27.1949553570816</v>
      </c>
      <c r="N28" s="76">
        <f t="shared" si="8"/>
        <v>178.27804067420161</v>
      </c>
      <c r="O28" s="403">
        <v>533.72</v>
      </c>
      <c r="P28" s="400">
        <f t="shared" si="9"/>
        <v>95150.555868634881</v>
      </c>
      <c r="Q28" s="78"/>
      <c r="S28" s="441" t="s">
        <v>462</v>
      </c>
      <c r="T28" s="75">
        <v>1</v>
      </c>
      <c r="U28" s="432">
        <v>85</v>
      </c>
      <c r="V28" s="432">
        <f t="shared" si="20"/>
        <v>85</v>
      </c>
      <c r="W28" s="432">
        <f t="shared" si="10"/>
        <v>8.5</v>
      </c>
      <c r="X28" s="432">
        <f t="shared" si="11"/>
        <v>93.5</v>
      </c>
      <c r="Y28" s="478">
        <f t="shared" si="12"/>
        <v>7.48</v>
      </c>
      <c r="Z28" s="478">
        <f t="shared" si="13"/>
        <v>100.98</v>
      </c>
      <c r="AA28" s="478">
        <f t="shared" si="14"/>
        <v>3.0293999999999999</v>
      </c>
      <c r="AB28" s="478">
        <f t="shared" si="15"/>
        <v>104.0094</v>
      </c>
      <c r="AC28" s="478">
        <f t="shared" si="16"/>
        <v>18.721692000000001</v>
      </c>
      <c r="AD28" s="478">
        <f t="shared" si="17"/>
        <v>122.731092</v>
      </c>
      <c r="AE28" s="403">
        <v>533.72</v>
      </c>
      <c r="AF28" s="502">
        <f t="shared" si="18"/>
        <v>65504.038422240003</v>
      </c>
      <c r="AG28" s="66"/>
      <c r="AI28" s="504">
        <f t="shared" si="19"/>
        <v>29646.517446394879</v>
      </c>
      <c r="AJ28" s="74" t="s">
        <v>462</v>
      </c>
      <c r="AK28" s="75">
        <v>1</v>
      </c>
      <c r="AL28" s="432"/>
      <c r="AM28" s="432"/>
      <c r="AN28" s="432"/>
      <c r="AO28" s="432"/>
      <c r="AP28" s="432"/>
      <c r="AQ28" s="432"/>
      <c r="AR28" s="432"/>
      <c r="AS28" s="432"/>
      <c r="AT28" s="432"/>
      <c r="AU28" s="432"/>
      <c r="AV28" s="403">
        <v>533.72</v>
      </c>
      <c r="AW28" s="432"/>
      <c r="AX28" s="78"/>
    </row>
    <row r="29" spans="1:50" ht="36.75" customHeight="1" thickBot="1">
      <c r="A29" s="526" t="s">
        <v>68</v>
      </c>
      <c r="B29" s="99" t="s">
        <v>411</v>
      </c>
      <c r="C29" s="74" t="s">
        <v>462</v>
      </c>
      <c r="D29" s="75">
        <v>1</v>
      </c>
      <c r="E29" s="486">
        <v>55.836000000000006</v>
      </c>
      <c r="F29" s="64">
        <v>55.836000000000006</v>
      </c>
      <c r="G29" s="76">
        <f t="shared" si="1"/>
        <v>5.5836000000000006</v>
      </c>
      <c r="H29" s="76">
        <f t="shared" si="2"/>
        <v>61.419600000000003</v>
      </c>
      <c r="I29" s="76">
        <f t="shared" si="3"/>
        <v>4.9135680000000006</v>
      </c>
      <c r="J29" s="76">
        <f t="shared" si="4"/>
        <v>66.333168000000001</v>
      </c>
      <c r="K29" s="77">
        <f t="shared" si="5"/>
        <v>1.9899950399999999</v>
      </c>
      <c r="L29" s="76">
        <f t="shared" si="6"/>
        <v>68.323163039999997</v>
      </c>
      <c r="M29" s="76">
        <f t="shared" si="7"/>
        <v>12.298169347199998</v>
      </c>
      <c r="N29" s="76">
        <f t="shared" si="8"/>
        <v>80.621332387199999</v>
      </c>
      <c r="O29" s="403">
        <f>O30*10%</f>
        <v>53.372000000000007</v>
      </c>
      <c r="P29" s="400">
        <f t="shared" si="9"/>
        <v>4302.9217521696391</v>
      </c>
      <c r="Q29" s="78"/>
      <c r="S29" s="441" t="s">
        <v>462</v>
      </c>
      <c r="T29" s="75">
        <v>1</v>
      </c>
      <c r="U29" s="432">
        <v>5</v>
      </c>
      <c r="V29" s="432">
        <f t="shared" si="20"/>
        <v>5</v>
      </c>
      <c r="W29" s="432">
        <f t="shared" si="10"/>
        <v>0.5</v>
      </c>
      <c r="X29" s="432">
        <f t="shared" si="11"/>
        <v>5.5</v>
      </c>
      <c r="Y29" s="478">
        <f t="shared" si="12"/>
        <v>0.44</v>
      </c>
      <c r="Z29" s="478">
        <f t="shared" si="13"/>
        <v>5.94</v>
      </c>
      <c r="AA29" s="478">
        <f t="shared" si="14"/>
        <v>0.1782</v>
      </c>
      <c r="AB29" s="478">
        <f t="shared" si="15"/>
        <v>6.1182000000000007</v>
      </c>
      <c r="AC29" s="478">
        <f t="shared" si="16"/>
        <v>1.1012760000000001</v>
      </c>
      <c r="AD29" s="478">
        <f t="shared" si="17"/>
        <v>7.2194760000000011</v>
      </c>
      <c r="AE29" s="403">
        <v>53.372000000000007</v>
      </c>
      <c r="AF29" s="502">
        <f t="shared" si="18"/>
        <v>385.31787307200011</v>
      </c>
      <c r="AG29" s="66"/>
      <c r="AI29" s="504">
        <f t="shared" si="19"/>
        <v>3917.603879097639</v>
      </c>
      <c r="AJ29" s="74" t="s">
        <v>462</v>
      </c>
      <c r="AK29" s="75">
        <v>1</v>
      </c>
      <c r="AL29" s="432"/>
      <c r="AM29" s="432"/>
      <c r="AN29" s="432"/>
      <c r="AO29" s="432"/>
      <c r="AP29" s="432"/>
      <c r="AQ29" s="432"/>
      <c r="AR29" s="432"/>
      <c r="AS29" s="432"/>
      <c r="AT29" s="432"/>
      <c r="AU29" s="432"/>
      <c r="AV29" s="403">
        <f>AV30*10%</f>
        <v>53.372000000000007</v>
      </c>
      <c r="AW29" s="432"/>
      <c r="AX29" s="78"/>
    </row>
    <row r="30" spans="1:50" ht="37.9" customHeight="1" thickBot="1">
      <c r="A30" s="526" t="s">
        <v>69</v>
      </c>
      <c r="B30" s="99" t="s">
        <v>412</v>
      </c>
      <c r="C30" s="74" t="s">
        <v>462</v>
      </c>
      <c r="D30" s="75">
        <v>1</v>
      </c>
      <c r="E30" s="486">
        <v>48.839999999999996</v>
      </c>
      <c r="F30" s="64">
        <v>48.839999999999996</v>
      </c>
      <c r="G30" s="76">
        <f t="shared" si="1"/>
        <v>4.8840000000000003</v>
      </c>
      <c r="H30" s="76">
        <f t="shared" si="2"/>
        <v>53.723999999999997</v>
      </c>
      <c r="I30" s="76">
        <f t="shared" si="3"/>
        <v>4.2979199999999995</v>
      </c>
      <c r="J30" s="76">
        <f t="shared" si="4"/>
        <v>58.021919999999994</v>
      </c>
      <c r="K30" s="77">
        <f t="shared" si="5"/>
        <v>1.7406575999999998</v>
      </c>
      <c r="L30" s="76">
        <f t="shared" si="6"/>
        <v>59.762577599999993</v>
      </c>
      <c r="M30" s="76">
        <f t="shared" si="7"/>
        <v>10.757263967999998</v>
      </c>
      <c r="N30" s="76">
        <f t="shared" si="8"/>
        <v>70.51984156799999</v>
      </c>
      <c r="O30" s="403">
        <v>533.72</v>
      </c>
      <c r="P30" s="400">
        <f t="shared" si="9"/>
        <v>37637.849841672956</v>
      </c>
      <c r="Q30" s="78"/>
      <c r="S30" s="441" t="s">
        <v>462</v>
      </c>
      <c r="T30" s="75">
        <v>1</v>
      </c>
      <c r="U30" s="432">
        <v>5</v>
      </c>
      <c r="V30" s="432">
        <f t="shared" si="20"/>
        <v>5</v>
      </c>
      <c r="W30" s="432">
        <f t="shared" si="10"/>
        <v>0.5</v>
      </c>
      <c r="X30" s="432">
        <f t="shared" si="11"/>
        <v>5.5</v>
      </c>
      <c r="Y30" s="478">
        <f t="shared" si="12"/>
        <v>0.44</v>
      </c>
      <c r="Z30" s="478">
        <f t="shared" si="13"/>
        <v>5.94</v>
      </c>
      <c r="AA30" s="478">
        <f t="shared" si="14"/>
        <v>0.1782</v>
      </c>
      <c r="AB30" s="478">
        <f t="shared" si="15"/>
        <v>6.1182000000000007</v>
      </c>
      <c r="AC30" s="478">
        <f t="shared" si="16"/>
        <v>1.1012760000000001</v>
      </c>
      <c r="AD30" s="478">
        <f t="shared" si="17"/>
        <v>7.2194760000000011</v>
      </c>
      <c r="AE30" s="403">
        <v>533.72</v>
      </c>
      <c r="AF30" s="502">
        <f t="shared" si="18"/>
        <v>3853.1787307200007</v>
      </c>
      <c r="AG30" s="66"/>
      <c r="AI30" s="504">
        <f t="shared" si="19"/>
        <v>33784.671110952957</v>
      </c>
      <c r="AJ30" s="74" t="s">
        <v>462</v>
      </c>
      <c r="AK30" s="75">
        <v>1</v>
      </c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03">
        <v>533.72</v>
      </c>
      <c r="AW30" s="432"/>
      <c r="AX30" s="78"/>
    </row>
    <row r="31" spans="1:50" ht="36.75" customHeight="1" thickBot="1">
      <c r="A31" s="526" t="s">
        <v>27</v>
      </c>
      <c r="B31" s="100" t="s">
        <v>404</v>
      </c>
      <c r="C31" s="101" t="s">
        <v>462</v>
      </c>
      <c r="D31" s="102">
        <v>1</v>
      </c>
      <c r="E31" s="488">
        <v>1.3322500000000002</v>
      </c>
      <c r="F31" s="64">
        <f t="shared" si="21"/>
        <v>1.3322500000000002</v>
      </c>
      <c r="G31" s="17">
        <f t="shared" si="1"/>
        <v>0.13322500000000001</v>
      </c>
      <c r="H31" s="17">
        <f t="shared" si="2"/>
        <v>1.4654750000000001</v>
      </c>
      <c r="I31" s="17">
        <f t="shared" si="3"/>
        <v>0.11723800000000001</v>
      </c>
      <c r="J31" s="17">
        <f t="shared" si="4"/>
        <v>1.582713</v>
      </c>
      <c r="K31" s="104">
        <f t="shared" si="5"/>
        <v>4.7481389999999998E-2</v>
      </c>
      <c r="L31" s="17">
        <f t="shared" si="6"/>
        <v>1.63019439</v>
      </c>
      <c r="M31" s="17">
        <f t="shared" si="7"/>
        <v>0.29343499019999997</v>
      </c>
      <c r="N31" s="17">
        <f t="shared" si="8"/>
        <v>1.9236293802</v>
      </c>
      <c r="O31" s="404">
        <f>1574.79+590.84+480.3</f>
        <v>2645.9300000000003</v>
      </c>
      <c r="P31" s="400">
        <f t="shared" si="9"/>
        <v>5089.7886859525861</v>
      </c>
      <c r="Q31" s="105"/>
      <c r="R31" s="385"/>
      <c r="S31" s="441" t="s">
        <v>462</v>
      </c>
      <c r="T31" s="102">
        <v>1</v>
      </c>
      <c r="U31" s="432">
        <v>0.5</v>
      </c>
      <c r="V31" s="432">
        <f t="shared" si="20"/>
        <v>0.5</v>
      </c>
      <c r="W31" s="432">
        <f t="shared" si="10"/>
        <v>0.05</v>
      </c>
      <c r="X31" s="432">
        <f t="shared" si="11"/>
        <v>0.55000000000000004</v>
      </c>
      <c r="Y31" s="478">
        <f t="shared" si="12"/>
        <v>4.4000000000000004E-2</v>
      </c>
      <c r="Z31" s="478">
        <f t="shared" si="13"/>
        <v>0.59400000000000008</v>
      </c>
      <c r="AA31" s="478">
        <f t="shared" si="14"/>
        <v>1.7820000000000003E-2</v>
      </c>
      <c r="AB31" s="478">
        <f t="shared" si="15"/>
        <v>0.61182000000000003</v>
      </c>
      <c r="AC31" s="478">
        <f t="shared" si="16"/>
        <v>0.11012760000000001</v>
      </c>
      <c r="AD31" s="478">
        <f t="shared" si="17"/>
        <v>0.72194760000000002</v>
      </c>
      <c r="AE31" s="404">
        <v>2645.9300000000003</v>
      </c>
      <c r="AF31" s="502">
        <f t="shared" si="18"/>
        <v>1910.2228132680002</v>
      </c>
      <c r="AG31" s="66"/>
      <c r="AI31" s="504">
        <f t="shared" si="19"/>
        <v>3179.5658726845859</v>
      </c>
      <c r="AJ31" s="101" t="s">
        <v>462</v>
      </c>
      <c r="AK31" s="102">
        <v>1</v>
      </c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04">
        <f>1574.79+590.84+480.3</f>
        <v>2645.9300000000003</v>
      </c>
      <c r="AW31" s="432"/>
      <c r="AX31" s="105"/>
    </row>
    <row r="32" spans="1:50" ht="31.5" customHeight="1" thickBot="1">
      <c r="A32" s="526" t="s">
        <v>28</v>
      </c>
      <c r="B32" s="106" t="s">
        <v>423</v>
      </c>
      <c r="C32" s="74" t="s">
        <v>462</v>
      </c>
      <c r="D32" s="75">
        <v>1</v>
      </c>
      <c r="E32" s="486">
        <v>2.0806299999999998</v>
      </c>
      <c r="F32" s="64">
        <f t="shared" si="21"/>
        <v>2.0806299999999998</v>
      </c>
      <c r="G32" s="76">
        <f t="shared" si="1"/>
        <v>0.208063</v>
      </c>
      <c r="H32" s="76">
        <f>G32+F32</f>
        <v>2.2886929999999999</v>
      </c>
      <c r="I32" s="76">
        <f t="shared" si="3"/>
        <v>0.18309544</v>
      </c>
      <c r="J32" s="76">
        <f>I32+H32</f>
        <v>2.4717884400000001</v>
      </c>
      <c r="K32" s="77">
        <f t="shared" si="5"/>
        <v>7.4153653200000003E-2</v>
      </c>
      <c r="L32" s="76">
        <f>J32+K32</f>
        <v>2.5459420931999999</v>
      </c>
      <c r="M32" s="76">
        <f t="shared" si="7"/>
        <v>0.45826957677599994</v>
      </c>
      <c r="N32" s="76">
        <f>M32+L32</f>
        <v>3.0042116699759998</v>
      </c>
      <c r="O32" s="403">
        <v>1</v>
      </c>
      <c r="P32" s="400">
        <f t="shared" si="9"/>
        <v>3.0042116699759998</v>
      </c>
      <c r="Q32" s="78"/>
      <c r="S32" s="441" t="s">
        <v>462</v>
      </c>
      <c r="T32" s="75">
        <v>1</v>
      </c>
      <c r="U32" s="432">
        <v>3.5</v>
      </c>
      <c r="V32" s="432">
        <f t="shared" si="20"/>
        <v>3.5</v>
      </c>
      <c r="W32" s="432">
        <f t="shared" si="10"/>
        <v>0.35000000000000003</v>
      </c>
      <c r="X32" s="432">
        <f t="shared" si="11"/>
        <v>3.85</v>
      </c>
      <c r="Y32" s="478">
        <f t="shared" si="12"/>
        <v>0.308</v>
      </c>
      <c r="Z32" s="478">
        <f t="shared" si="13"/>
        <v>4.1580000000000004</v>
      </c>
      <c r="AA32" s="478">
        <f t="shared" si="14"/>
        <v>0.12474</v>
      </c>
      <c r="AB32" s="478">
        <f t="shared" si="15"/>
        <v>4.2827400000000004</v>
      </c>
      <c r="AC32" s="478">
        <f t="shared" si="16"/>
        <v>0.77089320000000006</v>
      </c>
      <c r="AD32" s="478">
        <f t="shared" si="17"/>
        <v>5.0536332000000002</v>
      </c>
      <c r="AE32" s="403">
        <v>1</v>
      </c>
      <c r="AF32" s="502">
        <f t="shared" si="18"/>
        <v>5.0536332000000002</v>
      </c>
      <c r="AG32" s="66"/>
      <c r="AI32" s="504">
        <f t="shared" si="19"/>
        <v>-2.0494215300240004</v>
      </c>
      <c r="AJ32" s="74" t="s">
        <v>462</v>
      </c>
      <c r="AK32" s="75">
        <v>1</v>
      </c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03">
        <v>1</v>
      </c>
      <c r="AW32" s="432"/>
      <c r="AX32" s="78"/>
    </row>
    <row r="33" spans="1:50" ht="27.75" customHeight="1" thickBot="1">
      <c r="A33" s="526" t="s">
        <v>29</v>
      </c>
      <c r="B33" s="107" t="s">
        <v>424</v>
      </c>
      <c r="C33" s="101" t="s">
        <v>462</v>
      </c>
      <c r="D33" s="102">
        <v>1</v>
      </c>
      <c r="E33" s="488">
        <v>2.7104780000000002</v>
      </c>
      <c r="F33" s="64">
        <f t="shared" si="21"/>
        <v>2.7104780000000002</v>
      </c>
      <c r="G33" s="17">
        <f t="shared" si="1"/>
        <v>0.27104780000000001</v>
      </c>
      <c r="H33" s="17">
        <f>G33+F33</f>
        <v>2.9815258</v>
      </c>
      <c r="I33" s="17">
        <f t="shared" si="3"/>
        <v>0.23852206400000001</v>
      </c>
      <c r="J33" s="17">
        <f>I33+H33</f>
        <v>3.2200478640000001</v>
      </c>
      <c r="K33" s="104">
        <f t="shared" si="5"/>
        <v>9.6601435920000006E-2</v>
      </c>
      <c r="L33" s="17">
        <f>J33+K33</f>
        <v>3.3166492999199999</v>
      </c>
      <c r="M33" s="17">
        <f t="shared" si="7"/>
        <v>0.59699687398559997</v>
      </c>
      <c r="N33" s="17">
        <f>M33+L33</f>
        <v>3.9136461739056001</v>
      </c>
      <c r="O33" s="404">
        <v>14823</v>
      </c>
      <c r="P33" s="400">
        <f t="shared" si="9"/>
        <v>58011.977235802711</v>
      </c>
      <c r="Q33" s="105"/>
      <c r="R33" s="385"/>
      <c r="S33" s="441" t="s">
        <v>462</v>
      </c>
      <c r="T33" s="102">
        <v>1</v>
      </c>
      <c r="U33" s="432">
        <v>4.5</v>
      </c>
      <c r="V33" s="432">
        <f t="shared" si="20"/>
        <v>4.5</v>
      </c>
      <c r="W33" s="432">
        <f t="shared" si="10"/>
        <v>0.45</v>
      </c>
      <c r="X33" s="432">
        <f t="shared" si="11"/>
        <v>4.95</v>
      </c>
      <c r="Y33" s="478">
        <f t="shared" si="12"/>
        <v>0.39600000000000002</v>
      </c>
      <c r="Z33" s="478">
        <f t="shared" si="13"/>
        <v>5.3460000000000001</v>
      </c>
      <c r="AA33" s="478">
        <f t="shared" si="14"/>
        <v>0.16037999999999999</v>
      </c>
      <c r="AB33" s="478">
        <f t="shared" si="15"/>
        <v>5.5063800000000001</v>
      </c>
      <c r="AC33" s="478">
        <f t="shared" si="16"/>
        <v>0.99114839999999993</v>
      </c>
      <c r="AD33" s="478">
        <f t="shared" si="17"/>
        <v>6.4975284000000002</v>
      </c>
      <c r="AE33" s="404">
        <v>14823</v>
      </c>
      <c r="AF33" s="502">
        <f t="shared" si="18"/>
        <v>96312.863473200006</v>
      </c>
      <c r="AG33" s="66"/>
      <c r="AI33" s="504">
        <f t="shared" si="19"/>
        <v>-38300.886237397295</v>
      </c>
      <c r="AJ33" s="101" t="s">
        <v>462</v>
      </c>
      <c r="AK33" s="102">
        <v>1</v>
      </c>
      <c r="AL33" s="432"/>
      <c r="AM33" s="432"/>
      <c r="AN33" s="432"/>
      <c r="AO33" s="432"/>
      <c r="AP33" s="432"/>
      <c r="AQ33" s="432"/>
      <c r="AR33" s="432"/>
      <c r="AS33" s="432"/>
      <c r="AT33" s="432"/>
      <c r="AU33" s="432"/>
      <c r="AV33" s="404">
        <v>14823</v>
      </c>
      <c r="AW33" s="432"/>
      <c r="AX33" s="105"/>
    </row>
    <row r="34" spans="1:50" ht="36.75" customHeight="1" thickBot="1">
      <c r="A34" s="526" t="s">
        <v>70</v>
      </c>
      <c r="B34" s="106" t="s">
        <v>425</v>
      </c>
      <c r="C34" s="74" t="s">
        <v>462</v>
      </c>
      <c r="D34" s="75">
        <v>1</v>
      </c>
      <c r="E34" s="486">
        <v>3.6552499999999997</v>
      </c>
      <c r="F34" s="64">
        <f t="shared" si="21"/>
        <v>3.6552499999999997</v>
      </c>
      <c r="G34" s="76">
        <f t="shared" si="1"/>
        <v>0.36552499999999999</v>
      </c>
      <c r="H34" s="76">
        <f>G34+F34</f>
        <v>4.0207749999999995</v>
      </c>
      <c r="I34" s="76">
        <f t="shared" si="3"/>
        <v>0.32166199999999995</v>
      </c>
      <c r="J34" s="76">
        <f>I34+H34</f>
        <v>4.3424369999999994</v>
      </c>
      <c r="K34" s="77">
        <f t="shared" si="5"/>
        <v>0.13027310999999997</v>
      </c>
      <c r="L34" s="76">
        <f>J34+K34</f>
        <v>4.4727101099999995</v>
      </c>
      <c r="M34" s="76">
        <f t="shared" si="7"/>
        <v>0.80508781979999988</v>
      </c>
      <c r="N34" s="76">
        <f>M34+L34</f>
        <v>5.2777979297999993</v>
      </c>
      <c r="O34" s="403">
        <v>1</v>
      </c>
      <c r="P34" s="400">
        <f t="shared" si="9"/>
        <v>5.2777979297999993</v>
      </c>
      <c r="Q34" s="78"/>
      <c r="S34" s="441" t="s">
        <v>462</v>
      </c>
      <c r="T34" s="75">
        <v>1</v>
      </c>
      <c r="U34" s="432">
        <v>7.5</v>
      </c>
      <c r="V34" s="432">
        <f t="shared" si="20"/>
        <v>7.5</v>
      </c>
      <c r="W34" s="432">
        <f t="shared" si="10"/>
        <v>0.75</v>
      </c>
      <c r="X34" s="432">
        <f t="shared" si="11"/>
        <v>8.25</v>
      </c>
      <c r="Y34" s="478">
        <f t="shared" si="12"/>
        <v>0.66</v>
      </c>
      <c r="Z34" s="478">
        <f t="shared" si="13"/>
        <v>8.91</v>
      </c>
      <c r="AA34" s="478">
        <f t="shared" si="14"/>
        <v>0.26729999999999998</v>
      </c>
      <c r="AB34" s="478">
        <f t="shared" si="15"/>
        <v>9.1773000000000007</v>
      </c>
      <c r="AC34" s="478">
        <f t="shared" si="16"/>
        <v>1.6519140000000001</v>
      </c>
      <c r="AD34" s="478">
        <f t="shared" si="17"/>
        <v>10.829214</v>
      </c>
      <c r="AE34" s="403">
        <v>1</v>
      </c>
      <c r="AF34" s="502">
        <f t="shared" si="18"/>
        <v>10.829214</v>
      </c>
      <c r="AG34" s="66"/>
      <c r="AI34" s="504">
        <f t="shared" si="19"/>
        <v>-5.5514160702000011</v>
      </c>
      <c r="AJ34" s="74" t="s">
        <v>462</v>
      </c>
      <c r="AK34" s="75">
        <v>1</v>
      </c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03">
        <v>1</v>
      </c>
      <c r="AW34" s="432"/>
      <c r="AX34" s="78"/>
    </row>
    <row r="35" spans="1:50" ht="36.75" customHeight="1" thickBot="1">
      <c r="A35" s="526" t="s">
        <v>71</v>
      </c>
      <c r="B35" s="106" t="s">
        <v>838</v>
      </c>
      <c r="C35" s="74" t="s">
        <v>462</v>
      </c>
      <c r="D35" s="75">
        <v>1</v>
      </c>
      <c r="E35" s="486">
        <v>2.1997640000000001</v>
      </c>
      <c r="F35" s="64">
        <f t="shared" si="21"/>
        <v>2.1997640000000001</v>
      </c>
      <c r="G35" s="76">
        <f t="shared" si="1"/>
        <v>0.21997640000000002</v>
      </c>
      <c r="H35" s="76">
        <f>G35+F35</f>
        <v>2.4197404000000002</v>
      </c>
      <c r="I35" s="76">
        <f t="shared" si="3"/>
        <v>0.19357923200000002</v>
      </c>
      <c r="J35" s="76">
        <f>I35+H35</f>
        <v>2.6133196320000001</v>
      </c>
      <c r="K35" s="77">
        <f t="shared" si="5"/>
        <v>7.8399588960000002E-2</v>
      </c>
      <c r="L35" s="76">
        <f>J35+K35</f>
        <v>2.69171922096</v>
      </c>
      <c r="M35" s="76">
        <f t="shared" si="7"/>
        <v>0.48450945977279997</v>
      </c>
      <c r="N35" s="76">
        <f>M35+L35</f>
        <v>3.1762286807328</v>
      </c>
      <c r="O35" s="403">
        <v>14823</v>
      </c>
      <c r="P35" s="400">
        <f t="shared" si="9"/>
        <v>47081.237734502291</v>
      </c>
      <c r="Q35" s="78"/>
      <c r="S35" s="441" t="s">
        <v>462</v>
      </c>
      <c r="T35" s="75">
        <v>1</v>
      </c>
      <c r="U35" s="432">
        <v>3.5</v>
      </c>
      <c r="V35" s="432">
        <f t="shared" si="20"/>
        <v>3.5</v>
      </c>
      <c r="W35" s="432">
        <f t="shared" si="10"/>
        <v>0.35000000000000003</v>
      </c>
      <c r="X35" s="432">
        <f t="shared" si="11"/>
        <v>3.85</v>
      </c>
      <c r="Y35" s="478">
        <f t="shared" si="12"/>
        <v>0.308</v>
      </c>
      <c r="Z35" s="478">
        <f t="shared" si="13"/>
        <v>4.1580000000000004</v>
      </c>
      <c r="AA35" s="478">
        <f t="shared" si="14"/>
        <v>0.12474</v>
      </c>
      <c r="AB35" s="478">
        <f t="shared" si="15"/>
        <v>4.2827400000000004</v>
      </c>
      <c r="AC35" s="478">
        <f t="shared" si="16"/>
        <v>0.77089320000000006</v>
      </c>
      <c r="AD35" s="478">
        <f t="shared" si="17"/>
        <v>5.0536332000000002</v>
      </c>
      <c r="AE35" s="403">
        <v>14823</v>
      </c>
      <c r="AF35" s="502">
        <f t="shared" si="18"/>
        <v>74910.004923600005</v>
      </c>
      <c r="AG35" s="66"/>
      <c r="AI35" s="504">
        <f t="shared" si="19"/>
        <v>-27828.767189097714</v>
      </c>
      <c r="AJ35" s="74" t="s">
        <v>462</v>
      </c>
      <c r="AK35" s="75">
        <v>1</v>
      </c>
      <c r="AL35" s="432"/>
      <c r="AM35" s="432"/>
      <c r="AN35" s="432"/>
      <c r="AO35" s="432"/>
      <c r="AP35" s="432"/>
      <c r="AQ35" s="432"/>
      <c r="AR35" s="432"/>
      <c r="AS35" s="432"/>
      <c r="AT35" s="432"/>
      <c r="AU35" s="432"/>
      <c r="AV35" s="403">
        <v>14823</v>
      </c>
      <c r="AW35" s="432"/>
      <c r="AX35" s="78"/>
    </row>
    <row r="36" spans="1:50" ht="20.25" customHeight="1" thickBot="1">
      <c r="A36" s="527"/>
      <c r="B36" s="108" t="s">
        <v>429</v>
      </c>
      <c r="C36" s="109"/>
      <c r="D36" s="110"/>
      <c r="E36" s="111"/>
      <c r="F36" s="112"/>
      <c r="G36" s="111"/>
      <c r="H36" s="111"/>
      <c r="I36" s="111"/>
      <c r="J36" s="111"/>
      <c r="K36" s="113"/>
      <c r="L36" s="111"/>
      <c r="M36" s="111"/>
      <c r="N36" s="111"/>
      <c r="O36" s="405"/>
      <c r="P36" s="405"/>
      <c r="Q36" s="114"/>
      <c r="S36" s="457"/>
      <c r="T36" s="110"/>
      <c r="U36" s="433"/>
      <c r="V36" s="432">
        <f t="shared" si="20"/>
        <v>0</v>
      </c>
      <c r="W36" s="432">
        <f t="shared" si="10"/>
        <v>0</v>
      </c>
      <c r="X36" s="432">
        <f t="shared" si="11"/>
        <v>0</v>
      </c>
      <c r="Y36" s="478">
        <f t="shared" si="12"/>
        <v>0</v>
      </c>
      <c r="Z36" s="478">
        <f t="shared" si="13"/>
        <v>0</v>
      </c>
      <c r="AA36" s="478">
        <f t="shared" si="14"/>
        <v>0</v>
      </c>
      <c r="AB36" s="478">
        <f t="shared" si="15"/>
        <v>0</v>
      </c>
      <c r="AC36" s="478">
        <f t="shared" si="16"/>
        <v>0</v>
      </c>
      <c r="AD36" s="478">
        <f t="shared" si="17"/>
        <v>0</v>
      </c>
      <c r="AE36" s="405"/>
      <c r="AF36" s="502">
        <f t="shared" si="18"/>
        <v>0</v>
      </c>
      <c r="AG36" s="458"/>
      <c r="AI36" s="504">
        <f t="shared" si="19"/>
        <v>0</v>
      </c>
      <c r="AJ36" s="109"/>
      <c r="AK36" s="110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05"/>
      <c r="AW36" s="432"/>
      <c r="AX36" s="114"/>
    </row>
    <row r="37" spans="1:50" ht="36.75" customHeight="1" thickBot="1">
      <c r="A37" s="526" t="s">
        <v>30</v>
      </c>
      <c r="B37" s="106" t="s">
        <v>835</v>
      </c>
      <c r="C37" s="74" t="s">
        <v>462</v>
      </c>
      <c r="D37" s="75">
        <v>1</v>
      </c>
      <c r="E37" s="76">
        <v>0.20604990000000001</v>
      </c>
      <c r="F37" s="57">
        <f t="shared" ref="F37:F51" si="22">E37*D37</f>
        <v>0.20604990000000001</v>
      </c>
      <c r="G37" s="81">
        <f t="shared" ref="G37:G45" si="23">F37*$G$4</f>
        <v>2.0604990000000004E-2</v>
      </c>
      <c r="H37" s="81">
        <f t="shared" si="2"/>
        <v>0.22665489</v>
      </c>
      <c r="I37" s="81">
        <f t="shared" ref="I37:I45" si="24">H37*$I$4</f>
        <v>1.81323912E-2</v>
      </c>
      <c r="J37" s="81">
        <f t="shared" si="4"/>
        <v>0.24478728119999998</v>
      </c>
      <c r="K37" s="115">
        <f t="shared" ref="K37:K45" si="25">J37*$K$4</f>
        <v>7.3436184359999997E-3</v>
      </c>
      <c r="L37" s="81">
        <f t="shared" si="6"/>
        <v>0.25213089963599999</v>
      </c>
      <c r="M37" s="81">
        <f t="shared" ref="M37:M45" si="26">L37*$M$4</f>
        <v>4.5383561934479996E-2</v>
      </c>
      <c r="N37" s="81">
        <f t="shared" si="8"/>
        <v>0.29751446157048</v>
      </c>
      <c r="O37" s="401">
        <f>O38</f>
        <v>6689.4545454545441</v>
      </c>
      <c r="P37" s="401">
        <f>O37*N37</f>
        <v>1990.2094672911087</v>
      </c>
      <c r="Q37" s="72"/>
      <c r="S37" s="441" t="s">
        <v>462</v>
      </c>
      <c r="T37" s="75">
        <v>1</v>
      </c>
      <c r="U37" s="432">
        <v>0.5</v>
      </c>
      <c r="V37" s="432">
        <f t="shared" si="20"/>
        <v>0.5</v>
      </c>
      <c r="W37" s="432">
        <f t="shared" si="10"/>
        <v>0.05</v>
      </c>
      <c r="X37" s="432">
        <f t="shared" si="11"/>
        <v>0.55000000000000004</v>
      </c>
      <c r="Y37" s="478">
        <f t="shared" si="12"/>
        <v>4.4000000000000004E-2</v>
      </c>
      <c r="Z37" s="478">
        <f t="shared" si="13"/>
        <v>0.59400000000000008</v>
      </c>
      <c r="AA37" s="478">
        <f t="shared" si="14"/>
        <v>1.7820000000000003E-2</v>
      </c>
      <c r="AB37" s="478">
        <f t="shared" si="15"/>
        <v>0.61182000000000003</v>
      </c>
      <c r="AC37" s="478">
        <f t="shared" si="16"/>
        <v>0.11012760000000001</v>
      </c>
      <c r="AD37" s="478">
        <f t="shared" si="17"/>
        <v>0.72194760000000002</v>
      </c>
      <c r="AE37" s="401">
        <v>6689.4545454545441</v>
      </c>
      <c r="AF37" s="502">
        <f t="shared" si="18"/>
        <v>4829.4356543999993</v>
      </c>
      <c r="AG37" s="66"/>
      <c r="AI37" s="504">
        <f t="shared" si="19"/>
        <v>-2839.2261871088904</v>
      </c>
      <c r="AJ37" s="74" t="s">
        <v>462</v>
      </c>
      <c r="AK37" s="75">
        <v>1</v>
      </c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01">
        <f>AV38</f>
        <v>6689.4545454545441</v>
      </c>
      <c r="AW37" s="432"/>
      <c r="AX37" s="72"/>
    </row>
    <row r="38" spans="1:50" ht="36.75" customHeight="1" thickBot="1">
      <c r="A38" s="527" t="s">
        <v>31</v>
      </c>
      <c r="B38" s="116" t="s">
        <v>415</v>
      </c>
      <c r="C38" s="5" t="s">
        <v>292</v>
      </c>
      <c r="D38" s="63">
        <v>1</v>
      </c>
      <c r="E38" s="8">
        <v>11.879999999999999</v>
      </c>
      <c r="F38" s="57">
        <f t="shared" si="22"/>
        <v>11.879999999999999</v>
      </c>
      <c r="G38" s="8">
        <f t="shared" si="23"/>
        <v>1.1879999999999999</v>
      </c>
      <c r="H38" s="8">
        <f t="shared" si="2"/>
        <v>13.068</v>
      </c>
      <c r="I38" s="8">
        <f t="shared" si="24"/>
        <v>1.0454399999999999</v>
      </c>
      <c r="J38" s="8">
        <f t="shared" si="4"/>
        <v>14.113439999999999</v>
      </c>
      <c r="K38" s="79">
        <f t="shared" si="25"/>
        <v>0.42340319999999992</v>
      </c>
      <c r="L38" s="8">
        <f t="shared" si="6"/>
        <v>14.536843199999998</v>
      </c>
      <c r="M38" s="8">
        <f t="shared" si="26"/>
        <v>2.6166317759999997</v>
      </c>
      <c r="N38" s="8">
        <f t="shared" si="8"/>
        <v>17.153474975999998</v>
      </c>
      <c r="O38" s="399">
        <f>O39/D39</f>
        <v>6689.4545454545441</v>
      </c>
      <c r="P38" s="400">
        <f t="shared" ref="P38:P45" si="27">O38*N38</f>
        <v>114747.39114854396</v>
      </c>
      <c r="Q38" s="80"/>
      <c r="S38" s="446" t="s">
        <v>292</v>
      </c>
      <c r="T38" s="63">
        <v>1</v>
      </c>
      <c r="U38" s="432">
        <v>2.2000000000000002</v>
      </c>
      <c r="V38" s="432">
        <f t="shared" si="20"/>
        <v>2.2000000000000002</v>
      </c>
      <c r="W38" s="432">
        <f t="shared" si="10"/>
        <v>0.22000000000000003</v>
      </c>
      <c r="X38" s="432">
        <f t="shared" si="11"/>
        <v>2.4200000000000004</v>
      </c>
      <c r="Y38" s="478">
        <f t="shared" si="12"/>
        <v>0.19360000000000002</v>
      </c>
      <c r="Z38" s="478">
        <f t="shared" si="13"/>
        <v>2.6136000000000004</v>
      </c>
      <c r="AA38" s="478">
        <f t="shared" si="14"/>
        <v>7.8408000000000005E-2</v>
      </c>
      <c r="AB38" s="478">
        <f t="shared" si="15"/>
        <v>2.6920080000000004</v>
      </c>
      <c r="AC38" s="478">
        <f t="shared" si="16"/>
        <v>0.48456144000000007</v>
      </c>
      <c r="AD38" s="478">
        <f t="shared" si="17"/>
        <v>3.1765694400000006</v>
      </c>
      <c r="AE38" s="399">
        <v>6689.4545454545441</v>
      </c>
      <c r="AF38" s="502">
        <f t="shared" si="18"/>
        <v>21249.516879359999</v>
      </c>
      <c r="AG38" s="66"/>
      <c r="AI38" s="504">
        <f t="shared" si="19"/>
        <v>93497.874269183958</v>
      </c>
      <c r="AJ38" s="5" t="s">
        <v>292</v>
      </c>
      <c r="AK38" s="63">
        <v>1</v>
      </c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399">
        <f>AV39/AK39</f>
        <v>6689.4545454545441</v>
      </c>
      <c r="AW38" s="432"/>
      <c r="AX38" s="80"/>
    </row>
    <row r="39" spans="1:50" ht="20.25" customHeight="1" thickBot="1">
      <c r="A39" s="526" t="s">
        <v>174</v>
      </c>
      <c r="B39" s="117" t="s">
        <v>294</v>
      </c>
      <c r="C39" s="68" t="s">
        <v>462</v>
      </c>
      <c r="D39" s="118">
        <v>1.1000000000000001</v>
      </c>
      <c r="E39" s="485">
        <f>F39/D39</f>
        <v>28.476000000000003</v>
      </c>
      <c r="F39" s="57">
        <v>31.323600000000006</v>
      </c>
      <c r="G39" s="81">
        <f t="shared" si="23"/>
        <v>3.1323600000000007</v>
      </c>
      <c r="H39" s="81">
        <f t="shared" si="2"/>
        <v>34.455960000000005</v>
      </c>
      <c r="I39" s="81">
        <f t="shared" si="24"/>
        <v>2.7564768000000006</v>
      </c>
      <c r="J39" s="81">
        <f t="shared" si="4"/>
        <v>37.212436800000006</v>
      </c>
      <c r="K39" s="115">
        <f t="shared" si="25"/>
        <v>1.1163731040000002</v>
      </c>
      <c r="L39" s="81">
        <f t="shared" si="6"/>
        <v>38.328809904000003</v>
      </c>
      <c r="M39" s="81">
        <f t="shared" si="26"/>
        <v>6.89918578272</v>
      </c>
      <c r="N39" s="81">
        <f t="shared" si="8"/>
        <v>45.227995686720007</v>
      </c>
      <c r="O39" s="401">
        <v>7358.4</v>
      </c>
      <c r="P39" s="406">
        <f t="shared" si="27"/>
        <v>332805.68346116046</v>
      </c>
      <c r="Q39" s="72"/>
      <c r="S39" s="441" t="s">
        <v>462</v>
      </c>
      <c r="T39" s="118">
        <v>1.1000000000000001</v>
      </c>
      <c r="U39" s="432">
        <v>32.799999999999997</v>
      </c>
      <c r="V39" s="432">
        <f t="shared" si="20"/>
        <v>36.08</v>
      </c>
      <c r="W39" s="432">
        <f t="shared" si="10"/>
        <v>3.6080000000000001</v>
      </c>
      <c r="X39" s="432">
        <f t="shared" si="11"/>
        <v>39.687999999999995</v>
      </c>
      <c r="Y39" s="478">
        <f t="shared" si="12"/>
        <v>3.1750399999999996</v>
      </c>
      <c r="Z39" s="478">
        <f t="shared" si="13"/>
        <v>42.863039999999998</v>
      </c>
      <c r="AA39" s="478">
        <f t="shared" si="14"/>
        <v>1.2858911999999998</v>
      </c>
      <c r="AB39" s="478">
        <f t="shared" si="15"/>
        <v>44.1489312</v>
      </c>
      <c r="AC39" s="478">
        <f t="shared" si="16"/>
        <v>7.9468076160000001</v>
      </c>
      <c r="AD39" s="478">
        <f t="shared" si="17"/>
        <v>52.095738816000001</v>
      </c>
      <c r="AE39" s="401">
        <v>7358.4</v>
      </c>
      <c r="AF39" s="502">
        <f t="shared" si="18"/>
        <v>383341.2845036544</v>
      </c>
      <c r="AG39" s="66"/>
      <c r="AI39" s="504">
        <f t="shared" si="19"/>
        <v>-50535.601042493945</v>
      </c>
      <c r="AJ39" s="68" t="s">
        <v>462</v>
      </c>
      <c r="AK39" s="118">
        <v>1.1000000000000001</v>
      </c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01">
        <v>7358.4</v>
      </c>
      <c r="AW39" s="432"/>
      <c r="AX39" s="72"/>
    </row>
    <row r="40" spans="1:50" ht="54.75" customHeight="1" thickBot="1">
      <c r="A40" s="527" t="s">
        <v>32</v>
      </c>
      <c r="B40" s="116" t="s">
        <v>836</v>
      </c>
      <c r="C40" s="62" t="s">
        <v>462</v>
      </c>
      <c r="D40" s="63">
        <v>1</v>
      </c>
      <c r="E40" s="8">
        <v>1.8532183999999998</v>
      </c>
      <c r="F40" s="57">
        <f>E40*D40</f>
        <v>1.8532183999999998</v>
      </c>
      <c r="G40" s="8">
        <f t="shared" si="23"/>
        <v>0.18532183999999999</v>
      </c>
      <c r="H40" s="8">
        <f t="shared" si="2"/>
        <v>2.0385402399999997</v>
      </c>
      <c r="I40" s="8">
        <f t="shared" si="24"/>
        <v>0.16308321919999999</v>
      </c>
      <c r="J40" s="8">
        <f t="shared" si="4"/>
        <v>2.2016234591999995</v>
      </c>
      <c r="K40" s="79">
        <f t="shared" si="25"/>
        <v>6.6048703775999987E-2</v>
      </c>
      <c r="L40" s="8">
        <f t="shared" si="6"/>
        <v>2.2676721629759995</v>
      </c>
      <c r="M40" s="8">
        <f t="shared" si="26"/>
        <v>0.40818098933567987</v>
      </c>
      <c r="N40" s="8">
        <f t="shared" si="8"/>
        <v>2.6758531523116793</v>
      </c>
      <c r="O40" s="399">
        <f>O41/D41</f>
        <v>13602.81818181818</v>
      </c>
      <c r="P40" s="400">
        <f t="shared" si="27"/>
        <v>36399.143912140804</v>
      </c>
      <c r="Q40" s="80"/>
      <c r="S40" s="441" t="s">
        <v>462</v>
      </c>
      <c r="T40" s="63">
        <v>1</v>
      </c>
      <c r="U40" s="432">
        <v>1.8</v>
      </c>
      <c r="V40" s="432">
        <f t="shared" si="20"/>
        <v>1.8</v>
      </c>
      <c r="W40" s="432">
        <f t="shared" si="10"/>
        <v>0.18000000000000002</v>
      </c>
      <c r="X40" s="432">
        <f t="shared" si="11"/>
        <v>1.98</v>
      </c>
      <c r="Y40" s="478">
        <f t="shared" si="12"/>
        <v>0.15840000000000001</v>
      </c>
      <c r="Z40" s="478">
        <f t="shared" si="13"/>
        <v>2.1383999999999999</v>
      </c>
      <c r="AA40" s="478">
        <f t="shared" si="14"/>
        <v>6.4151999999999987E-2</v>
      </c>
      <c r="AB40" s="478">
        <f t="shared" si="15"/>
        <v>2.2025519999999998</v>
      </c>
      <c r="AC40" s="478">
        <f t="shared" si="16"/>
        <v>0.39645935999999998</v>
      </c>
      <c r="AD40" s="478">
        <f t="shared" si="17"/>
        <v>2.59901136</v>
      </c>
      <c r="AE40" s="399">
        <v>13602.81818181818</v>
      </c>
      <c r="AF40" s="502">
        <f t="shared" si="18"/>
        <v>35353.878982559996</v>
      </c>
      <c r="AG40" s="66"/>
      <c r="AI40" s="504">
        <f t="shared" si="19"/>
        <v>1045.2649295808078</v>
      </c>
      <c r="AJ40" s="62" t="s">
        <v>462</v>
      </c>
      <c r="AK40" s="63">
        <v>1</v>
      </c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399">
        <f>AV41/AK41</f>
        <v>13602.81818181818</v>
      </c>
      <c r="AW40" s="432"/>
      <c r="AX40" s="80"/>
    </row>
    <row r="41" spans="1:50" ht="36.75" customHeight="1" thickBot="1">
      <c r="A41" s="528" t="s">
        <v>175</v>
      </c>
      <c r="B41" s="131" t="s">
        <v>800</v>
      </c>
      <c r="C41" s="132" t="s">
        <v>462</v>
      </c>
      <c r="D41" s="214">
        <v>1.1000000000000001</v>
      </c>
      <c r="E41" s="540">
        <f>F41/D41</f>
        <v>19.53</v>
      </c>
      <c r="F41" s="57">
        <v>21.483000000000004</v>
      </c>
      <c r="G41" s="10">
        <f t="shared" si="23"/>
        <v>2.1483000000000003</v>
      </c>
      <c r="H41" s="10">
        <f t="shared" si="2"/>
        <v>23.631300000000003</v>
      </c>
      <c r="I41" s="10">
        <f t="shared" si="24"/>
        <v>1.8905040000000002</v>
      </c>
      <c r="J41" s="10">
        <f t="shared" si="4"/>
        <v>25.521804000000003</v>
      </c>
      <c r="K41" s="65">
        <f t="shared" si="25"/>
        <v>0.7656541200000001</v>
      </c>
      <c r="L41" s="10">
        <f t="shared" si="6"/>
        <v>26.287458120000004</v>
      </c>
      <c r="M41" s="10">
        <f t="shared" si="26"/>
        <v>4.7317424616000006</v>
      </c>
      <c r="N41" s="10">
        <f t="shared" si="8"/>
        <v>31.019200581600003</v>
      </c>
      <c r="O41" s="407">
        <v>14963.1</v>
      </c>
      <c r="P41" s="406">
        <f t="shared" si="27"/>
        <v>464143.40022253903</v>
      </c>
      <c r="Q41" s="66"/>
      <c r="R41" s="385"/>
      <c r="S41" s="441" t="s">
        <v>462</v>
      </c>
      <c r="T41" s="214">
        <v>1.1000000000000001</v>
      </c>
      <c r="U41" s="432">
        <v>19.2</v>
      </c>
      <c r="V41" s="432">
        <f t="shared" si="20"/>
        <v>21.12</v>
      </c>
      <c r="W41" s="432">
        <f t="shared" si="10"/>
        <v>2.1120000000000001</v>
      </c>
      <c r="X41" s="432">
        <f t="shared" si="11"/>
        <v>23.231999999999999</v>
      </c>
      <c r="Y41" s="478">
        <f t="shared" si="12"/>
        <v>1.85856</v>
      </c>
      <c r="Z41" s="478">
        <f t="shared" si="13"/>
        <v>25.09056</v>
      </c>
      <c r="AA41" s="478">
        <f t="shared" si="14"/>
        <v>0.75271679999999996</v>
      </c>
      <c r="AB41" s="478">
        <f t="shared" si="15"/>
        <v>25.843276799999998</v>
      </c>
      <c r="AC41" s="478">
        <f t="shared" si="16"/>
        <v>4.6517898239999997</v>
      </c>
      <c r="AD41" s="478">
        <f t="shared" si="17"/>
        <v>30.495066623999996</v>
      </c>
      <c r="AE41" s="407">
        <v>14963.1</v>
      </c>
      <c r="AF41" s="502">
        <f t="shared" si="18"/>
        <v>456300.73140157433</v>
      </c>
      <c r="AG41" s="66"/>
      <c r="AI41" s="504">
        <f t="shared" si="19"/>
        <v>7842.6688209646964</v>
      </c>
      <c r="AJ41" s="132" t="s">
        <v>462</v>
      </c>
      <c r="AK41" s="214">
        <v>1.1000000000000001</v>
      </c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07">
        <v>14963.1</v>
      </c>
      <c r="AW41" s="432"/>
      <c r="AX41" s="66"/>
    </row>
    <row r="42" spans="1:50" ht="54.75" customHeight="1" thickBot="1">
      <c r="A42" s="527" t="s">
        <v>33</v>
      </c>
      <c r="B42" s="116" t="s">
        <v>837</v>
      </c>
      <c r="C42" s="62" t="s">
        <v>462</v>
      </c>
      <c r="D42" s="63">
        <v>1</v>
      </c>
      <c r="E42" s="8">
        <v>1.8532183999999998</v>
      </c>
      <c r="F42" s="57">
        <v>1.8532183999999998</v>
      </c>
      <c r="G42" s="8">
        <f t="shared" si="23"/>
        <v>0.18532183999999999</v>
      </c>
      <c r="H42" s="8">
        <f t="shared" si="2"/>
        <v>2.0385402399999997</v>
      </c>
      <c r="I42" s="8">
        <f t="shared" si="24"/>
        <v>0.16308321919999999</v>
      </c>
      <c r="J42" s="8">
        <f t="shared" si="4"/>
        <v>2.2016234591999995</v>
      </c>
      <c r="K42" s="79">
        <f t="shared" si="25"/>
        <v>6.6048703775999987E-2</v>
      </c>
      <c r="L42" s="8">
        <f t="shared" si="6"/>
        <v>2.2676721629759995</v>
      </c>
      <c r="M42" s="8">
        <f t="shared" si="26"/>
        <v>0.40818098933567987</v>
      </c>
      <c r="N42" s="8">
        <f t="shared" si="8"/>
        <v>2.6758531523116793</v>
      </c>
      <c r="O42" s="399">
        <f>247/D43</f>
        <v>224.54545454545453</v>
      </c>
      <c r="P42" s="400">
        <f t="shared" si="27"/>
        <v>600.85066238271338</v>
      </c>
      <c r="Q42" s="80"/>
      <c r="S42" s="441" t="s">
        <v>462</v>
      </c>
      <c r="T42" s="63">
        <v>1</v>
      </c>
      <c r="U42" s="432">
        <v>1.6</v>
      </c>
      <c r="V42" s="432">
        <f t="shared" si="20"/>
        <v>1.6</v>
      </c>
      <c r="W42" s="432">
        <f t="shared" si="10"/>
        <v>0.16000000000000003</v>
      </c>
      <c r="X42" s="432">
        <f t="shared" si="11"/>
        <v>1.7600000000000002</v>
      </c>
      <c r="Y42" s="478">
        <f t="shared" si="12"/>
        <v>0.14080000000000001</v>
      </c>
      <c r="Z42" s="478">
        <f t="shared" si="13"/>
        <v>1.9008000000000003</v>
      </c>
      <c r="AA42" s="478">
        <f t="shared" si="14"/>
        <v>5.7024000000000005E-2</v>
      </c>
      <c r="AB42" s="478">
        <f t="shared" si="15"/>
        <v>1.9578240000000002</v>
      </c>
      <c r="AC42" s="478">
        <f t="shared" si="16"/>
        <v>0.35240832000000005</v>
      </c>
      <c r="AD42" s="478">
        <f t="shared" si="17"/>
        <v>2.3102323200000003</v>
      </c>
      <c r="AE42" s="399">
        <v>224.54545454545453</v>
      </c>
      <c r="AF42" s="502">
        <f t="shared" si="18"/>
        <v>518.75216640000008</v>
      </c>
      <c r="AG42" s="66"/>
      <c r="AI42" s="504">
        <f t="shared" si="19"/>
        <v>82.098495982713303</v>
      </c>
      <c r="AJ42" s="62" t="s">
        <v>462</v>
      </c>
      <c r="AK42" s="63">
        <v>1</v>
      </c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399">
        <f>247/AK43</f>
        <v>224.54545454545453</v>
      </c>
      <c r="AW42" s="432"/>
      <c r="AX42" s="80"/>
    </row>
    <row r="43" spans="1:50" ht="20.25" customHeight="1" thickBot="1">
      <c r="A43" s="526" t="s">
        <v>177</v>
      </c>
      <c r="B43" s="117" t="s">
        <v>401</v>
      </c>
      <c r="C43" s="68" t="s">
        <v>462</v>
      </c>
      <c r="D43" s="118">
        <v>1.1000000000000001</v>
      </c>
      <c r="E43" s="485">
        <f>F43/D43</f>
        <v>26.228999999999999</v>
      </c>
      <c r="F43" s="57">
        <v>28.851900000000001</v>
      </c>
      <c r="G43" s="7">
        <f t="shared" si="23"/>
        <v>2.8851900000000001</v>
      </c>
      <c r="H43" s="7">
        <f t="shared" si="2"/>
        <v>31.737090000000002</v>
      </c>
      <c r="I43" s="7">
        <f t="shared" si="24"/>
        <v>2.5389672000000001</v>
      </c>
      <c r="J43" s="7">
        <f t="shared" si="4"/>
        <v>34.276057200000004</v>
      </c>
      <c r="K43" s="90">
        <f t="shared" si="25"/>
        <v>1.0282817160000002</v>
      </c>
      <c r="L43" s="7">
        <f t="shared" si="6"/>
        <v>35.304338916000006</v>
      </c>
      <c r="M43" s="7">
        <f t="shared" si="26"/>
        <v>6.3547810048800004</v>
      </c>
      <c r="N43" s="7">
        <f t="shared" si="8"/>
        <v>41.659119920880009</v>
      </c>
      <c r="O43" s="406">
        <f>354-O45</f>
        <v>247</v>
      </c>
      <c r="P43" s="406">
        <f t="shared" si="27"/>
        <v>10289.802620457362</v>
      </c>
      <c r="Q43" s="91"/>
      <c r="S43" s="441" t="s">
        <v>462</v>
      </c>
      <c r="T43" s="118">
        <v>1.1000000000000001</v>
      </c>
      <c r="U43" s="432">
        <v>21.4</v>
      </c>
      <c r="V43" s="432">
        <f t="shared" si="20"/>
        <v>23.54</v>
      </c>
      <c r="W43" s="432">
        <f t="shared" si="10"/>
        <v>2.3540000000000001</v>
      </c>
      <c r="X43" s="432">
        <f t="shared" si="11"/>
        <v>25.893999999999998</v>
      </c>
      <c r="Y43" s="478">
        <f t="shared" si="12"/>
        <v>2.07152</v>
      </c>
      <c r="Z43" s="478">
        <f t="shared" si="13"/>
        <v>27.965519999999998</v>
      </c>
      <c r="AA43" s="478">
        <f t="shared" si="14"/>
        <v>0.83896559999999987</v>
      </c>
      <c r="AB43" s="478">
        <f t="shared" si="15"/>
        <v>28.8044856</v>
      </c>
      <c r="AC43" s="478">
        <f t="shared" si="16"/>
        <v>5.1848074080000002</v>
      </c>
      <c r="AD43" s="478">
        <f t="shared" si="17"/>
        <v>33.989293007999997</v>
      </c>
      <c r="AE43" s="406">
        <v>247</v>
      </c>
      <c r="AF43" s="502">
        <f t="shared" si="18"/>
        <v>8395.3553729759988</v>
      </c>
      <c r="AG43" s="66"/>
      <c r="AI43" s="504">
        <f t="shared" si="19"/>
        <v>1894.4472474813629</v>
      </c>
      <c r="AJ43" s="68" t="s">
        <v>462</v>
      </c>
      <c r="AK43" s="118">
        <v>1.1000000000000001</v>
      </c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06">
        <f>354-AV45</f>
        <v>247</v>
      </c>
      <c r="AW43" s="432"/>
      <c r="AX43" s="91"/>
    </row>
    <row r="44" spans="1:50" ht="36.75" customHeight="1" thickBot="1">
      <c r="A44" s="527" t="s">
        <v>34</v>
      </c>
      <c r="B44" s="116" t="s">
        <v>622</v>
      </c>
      <c r="C44" s="62" t="s">
        <v>462</v>
      </c>
      <c r="D44" s="63">
        <v>1</v>
      </c>
      <c r="E44" s="8">
        <v>8.5020000000000007</v>
      </c>
      <c r="F44" s="57">
        <v>9.125</v>
      </c>
      <c r="G44" s="8">
        <f t="shared" si="23"/>
        <v>0.91250000000000009</v>
      </c>
      <c r="H44" s="8">
        <f t="shared" si="2"/>
        <v>10.0375</v>
      </c>
      <c r="I44" s="8">
        <f t="shared" si="24"/>
        <v>0.80299999999999994</v>
      </c>
      <c r="J44" s="8">
        <f t="shared" si="4"/>
        <v>10.840499999999999</v>
      </c>
      <c r="K44" s="79">
        <f t="shared" si="25"/>
        <v>0.32521499999999998</v>
      </c>
      <c r="L44" s="8">
        <f t="shared" si="6"/>
        <v>11.165714999999999</v>
      </c>
      <c r="M44" s="8">
        <f t="shared" si="26"/>
        <v>2.0098286999999999</v>
      </c>
      <c r="N44" s="8">
        <f t="shared" si="8"/>
        <v>13.175543699999999</v>
      </c>
      <c r="O44" s="399">
        <f>O45/D45</f>
        <v>93.043478260869577</v>
      </c>
      <c r="P44" s="400">
        <f t="shared" si="27"/>
        <v>1225.8984138260869</v>
      </c>
      <c r="Q44" s="80"/>
      <c r="S44" s="441" t="s">
        <v>462</v>
      </c>
      <c r="T44" s="63">
        <v>1</v>
      </c>
      <c r="U44" s="432">
        <v>1.6</v>
      </c>
      <c r="V44" s="432">
        <f t="shared" si="20"/>
        <v>1.6</v>
      </c>
      <c r="W44" s="432">
        <f t="shared" si="10"/>
        <v>0.16000000000000003</v>
      </c>
      <c r="X44" s="432">
        <f t="shared" si="11"/>
        <v>1.7600000000000002</v>
      </c>
      <c r="Y44" s="478">
        <f t="shared" si="12"/>
        <v>0.14080000000000001</v>
      </c>
      <c r="Z44" s="478">
        <f t="shared" si="13"/>
        <v>1.9008000000000003</v>
      </c>
      <c r="AA44" s="478">
        <f t="shared" si="14"/>
        <v>5.7024000000000005E-2</v>
      </c>
      <c r="AB44" s="478">
        <f t="shared" si="15"/>
        <v>1.9578240000000002</v>
      </c>
      <c r="AC44" s="478">
        <f t="shared" si="16"/>
        <v>0.35240832000000005</v>
      </c>
      <c r="AD44" s="478">
        <f t="shared" si="17"/>
        <v>2.3102323200000003</v>
      </c>
      <c r="AE44" s="399">
        <v>93.043478260869577</v>
      </c>
      <c r="AF44" s="502">
        <f t="shared" si="18"/>
        <v>214.95205064347832</v>
      </c>
      <c r="AG44" s="66"/>
      <c r="AI44" s="504">
        <f t="shared" si="19"/>
        <v>1010.9463631826086</v>
      </c>
      <c r="AJ44" s="62" t="s">
        <v>462</v>
      </c>
      <c r="AK44" s="63">
        <v>1</v>
      </c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399">
        <f>AV45/AK45</f>
        <v>93.043478260869577</v>
      </c>
      <c r="AW44" s="432"/>
      <c r="AX44" s="80"/>
    </row>
    <row r="45" spans="1:50" ht="20.25" customHeight="1" thickBot="1">
      <c r="A45" s="526" t="s">
        <v>178</v>
      </c>
      <c r="B45" s="117" t="s">
        <v>401</v>
      </c>
      <c r="C45" s="68" t="s">
        <v>462</v>
      </c>
      <c r="D45" s="27">
        <v>1.1499999999999999</v>
      </c>
      <c r="E45" s="485">
        <f>F45/D45</f>
        <v>26.228999999999999</v>
      </c>
      <c r="F45" s="57">
        <v>30.163349999999998</v>
      </c>
      <c r="G45" s="7">
        <f t="shared" si="23"/>
        <v>3.0163349999999998</v>
      </c>
      <c r="H45" s="7">
        <f t="shared" si="2"/>
        <v>33.179684999999999</v>
      </c>
      <c r="I45" s="7">
        <f t="shared" si="24"/>
        <v>2.6543747999999998</v>
      </c>
      <c r="J45" s="7">
        <f t="shared" si="4"/>
        <v>35.834059799999999</v>
      </c>
      <c r="K45" s="90">
        <f t="shared" si="25"/>
        <v>1.075021794</v>
      </c>
      <c r="L45" s="7">
        <f t="shared" si="6"/>
        <v>36.909081594</v>
      </c>
      <c r="M45" s="7">
        <f t="shared" si="26"/>
        <v>6.6436346869199996</v>
      </c>
      <c r="N45" s="7">
        <f t="shared" si="8"/>
        <v>43.552716280920002</v>
      </c>
      <c r="O45" s="406">
        <v>107</v>
      </c>
      <c r="P45" s="406">
        <f t="shared" si="27"/>
        <v>4660.1406420584399</v>
      </c>
      <c r="Q45" s="91"/>
      <c r="S45" s="441" t="s">
        <v>462</v>
      </c>
      <c r="T45" s="27">
        <v>1.1499999999999999</v>
      </c>
      <c r="U45" s="432">
        <v>21.4</v>
      </c>
      <c r="V45" s="432">
        <f t="shared" si="20"/>
        <v>24.609999999999996</v>
      </c>
      <c r="W45" s="432">
        <f t="shared" si="10"/>
        <v>2.4609999999999999</v>
      </c>
      <c r="X45" s="432">
        <f t="shared" si="11"/>
        <v>27.070999999999994</v>
      </c>
      <c r="Y45" s="478">
        <f t="shared" si="12"/>
        <v>2.1656799999999996</v>
      </c>
      <c r="Z45" s="478">
        <f t="shared" si="13"/>
        <v>29.236679999999993</v>
      </c>
      <c r="AA45" s="478">
        <f t="shared" si="14"/>
        <v>0.87710039999999978</v>
      </c>
      <c r="AB45" s="478">
        <f t="shared" si="15"/>
        <v>30.113780399999992</v>
      </c>
      <c r="AC45" s="478">
        <f t="shared" si="16"/>
        <v>5.4204804719999986</v>
      </c>
      <c r="AD45" s="478">
        <f t="shared" si="17"/>
        <v>35.53426087199999</v>
      </c>
      <c r="AE45" s="406">
        <v>107</v>
      </c>
      <c r="AF45" s="502">
        <f t="shared" si="18"/>
        <v>3802.1659133039989</v>
      </c>
      <c r="AG45" s="66"/>
      <c r="AI45" s="504">
        <f t="shared" si="19"/>
        <v>857.974728754441</v>
      </c>
      <c r="AJ45" s="68" t="s">
        <v>462</v>
      </c>
      <c r="AK45" s="27">
        <v>1.1499999999999999</v>
      </c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06">
        <v>107</v>
      </c>
      <c r="AW45" s="432"/>
      <c r="AX45" s="91"/>
    </row>
    <row r="46" spans="1:50" ht="19.5" customHeight="1" thickBot="1">
      <c r="A46" s="527"/>
      <c r="B46" s="123" t="s">
        <v>430</v>
      </c>
      <c r="C46" s="124"/>
      <c r="D46" s="125"/>
      <c r="E46" s="126"/>
      <c r="F46" s="127"/>
      <c r="G46" s="128"/>
      <c r="H46" s="128"/>
      <c r="I46" s="128"/>
      <c r="J46" s="128"/>
      <c r="K46" s="129"/>
      <c r="L46" s="128"/>
      <c r="M46" s="128"/>
      <c r="N46" s="128"/>
      <c r="O46" s="408"/>
      <c r="P46" s="408"/>
      <c r="Q46" s="130"/>
      <c r="S46" s="459"/>
      <c r="T46" s="125"/>
      <c r="U46" s="433"/>
      <c r="V46" s="432">
        <f t="shared" si="20"/>
        <v>0</v>
      </c>
      <c r="W46" s="432">
        <f t="shared" si="10"/>
        <v>0</v>
      </c>
      <c r="X46" s="432">
        <f t="shared" si="11"/>
        <v>0</v>
      </c>
      <c r="Y46" s="478">
        <f t="shared" si="12"/>
        <v>0</v>
      </c>
      <c r="Z46" s="478">
        <f t="shared" si="13"/>
        <v>0</v>
      </c>
      <c r="AA46" s="478">
        <f t="shared" si="14"/>
        <v>0</v>
      </c>
      <c r="AB46" s="478">
        <f t="shared" si="15"/>
        <v>0</v>
      </c>
      <c r="AC46" s="478">
        <f t="shared" si="16"/>
        <v>0</v>
      </c>
      <c r="AD46" s="478">
        <f t="shared" si="17"/>
        <v>0</v>
      </c>
      <c r="AE46" s="408"/>
      <c r="AF46" s="502">
        <f t="shared" si="18"/>
        <v>0</v>
      </c>
      <c r="AG46" s="460"/>
      <c r="AI46" s="504">
        <f t="shared" si="19"/>
        <v>0</v>
      </c>
      <c r="AJ46" s="124"/>
      <c r="AK46" s="125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08"/>
      <c r="AW46" s="432"/>
      <c r="AX46" s="130"/>
    </row>
    <row r="47" spans="1:50" ht="36.75" customHeight="1" thickBot="1">
      <c r="A47" s="528" t="s">
        <v>35</v>
      </c>
      <c r="B47" s="116" t="s">
        <v>416</v>
      </c>
      <c r="C47" s="62" t="s">
        <v>417</v>
      </c>
      <c r="D47" s="63">
        <v>1</v>
      </c>
      <c r="E47" s="541">
        <v>2.0212000000000003</v>
      </c>
      <c r="F47" s="64">
        <f t="shared" si="22"/>
        <v>2.0212000000000003</v>
      </c>
      <c r="G47" s="10">
        <f>F47*$G$4</f>
        <v>0.20212000000000005</v>
      </c>
      <c r="H47" s="10">
        <f t="shared" si="2"/>
        <v>2.2233200000000002</v>
      </c>
      <c r="I47" s="10">
        <f>H47*$I$4</f>
        <v>0.17786560000000001</v>
      </c>
      <c r="J47" s="10">
        <f t="shared" si="4"/>
        <v>2.4011856000000003</v>
      </c>
      <c r="K47" s="65">
        <f>J47*$K$4</f>
        <v>7.2035568000000008E-2</v>
      </c>
      <c r="L47" s="10">
        <f t="shared" si="6"/>
        <v>2.4732211680000002</v>
      </c>
      <c r="M47" s="10">
        <f>L47*$M$4</f>
        <v>0.44517981024000003</v>
      </c>
      <c r="N47" s="10">
        <f t="shared" si="8"/>
        <v>2.9184009782400002</v>
      </c>
      <c r="O47" s="407">
        <v>1</v>
      </c>
      <c r="P47" s="407">
        <f>O47*N47</f>
        <v>2.9184009782400002</v>
      </c>
      <c r="Q47" s="66"/>
      <c r="S47" s="441" t="s">
        <v>417</v>
      </c>
      <c r="T47" s="63">
        <v>1</v>
      </c>
      <c r="U47" s="432">
        <v>1.5</v>
      </c>
      <c r="V47" s="432">
        <f t="shared" si="20"/>
        <v>1.5</v>
      </c>
      <c r="W47" s="432">
        <f t="shared" si="10"/>
        <v>0.15000000000000002</v>
      </c>
      <c r="X47" s="432">
        <f t="shared" si="11"/>
        <v>1.65</v>
      </c>
      <c r="Y47" s="478">
        <f t="shared" si="12"/>
        <v>0.13200000000000001</v>
      </c>
      <c r="Z47" s="478">
        <f t="shared" si="13"/>
        <v>1.782</v>
      </c>
      <c r="AA47" s="478">
        <f t="shared" si="14"/>
        <v>5.3460000000000001E-2</v>
      </c>
      <c r="AB47" s="478">
        <f t="shared" si="15"/>
        <v>1.8354600000000001</v>
      </c>
      <c r="AC47" s="478">
        <f t="shared" si="16"/>
        <v>0.33038279999999998</v>
      </c>
      <c r="AD47" s="478">
        <f t="shared" si="17"/>
        <v>2.1658428000000001</v>
      </c>
      <c r="AE47" s="407">
        <v>1</v>
      </c>
      <c r="AF47" s="502">
        <f t="shared" si="18"/>
        <v>2.1658428000000001</v>
      </c>
      <c r="AG47" s="66"/>
      <c r="AI47" s="504">
        <f t="shared" si="19"/>
        <v>0.75255817824000015</v>
      </c>
      <c r="AJ47" s="62" t="s">
        <v>417</v>
      </c>
      <c r="AK47" s="63">
        <v>1</v>
      </c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07">
        <v>1</v>
      </c>
      <c r="AW47" s="432"/>
      <c r="AX47" s="66"/>
    </row>
    <row r="48" spans="1:50" ht="19.5" customHeight="1" thickBot="1">
      <c r="A48" s="528" t="s">
        <v>179</v>
      </c>
      <c r="B48" s="131" t="s">
        <v>418</v>
      </c>
      <c r="C48" s="132" t="s">
        <v>167</v>
      </c>
      <c r="D48" s="133">
        <v>4.3E-3</v>
      </c>
      <c r="E48" s="32">
        <f>F48/D48</f>
        <v>711.90000000000009</v>
      </c>
      <c r="F48" s="64">
        <v>3.0611700000000002</v>
      </c>
      <c r="G48" s="10">
        <f>F48*$G$4</f>
        <v>0.30611700000000003</v>
      </c>
      <c r="H48" s="10">
        <f t="shared" si="2"/>
        <v>3.3672870000000001</v>
      </c>
      <c r="I48" s="10">
        <f>H48*$I$4</f>
        <v>0.26938296</v>
      </c>
      <c r="J48" s="10">
        <f t="shared" si="4"/>
        <v>3.6366699600000003</v>
      </c>
      <c r="K48" s="65">
        <f>J48*$K$4</f>
        <v>0.1091000988</v>
      </c>
      <c r="L48" s="10">
        <f t="shared" si="6"/>
        <v>3.7457700588000002</v>
      </c>
      <c r="M48" s="10">
        <f>L48*$M$4</f>
        <v>0.67423861058400003</v>
      </c>
      <c r="N48" s="10">
        <f t="shared" si="8"/>
        <v>4.4200086693839999</v>
      </c>
      <c r="O48" s="407">
        <f>O47*D48</f>
        <v>4.3E-3</v>
      </c>
      <c r="P48" s="407">
        <v>3.8658777890040001</v>
      </c>
      <c r="Q48" s="66"/>
      <c r="S48" s="441" t="s">
        <v>167</v>
      </c>
      <c r="T48" s="133">
        <v>4.3E-3</v>
      </c>
      <c r="U48" s="432">
        <v>550</v>
      </c>
      <c r="V48" s="432">
        <f t="shared" si="20"/>
        <v>2.3650000000000002</v>
      </c>
      <c r="W48" s="432">
        <f t="shared" si="10"/>
        <v>0.23650000000000004</v>
      </c>
      <c r="X48" s="432">
        <f t="shared" si="11"/>
        <v>2.6015000000000001</v>
      </c>
      <c r="Y48" s="478">
        <f t="shared" si="12"/>
        <v>0.20812000000000003</v>
      </c>
      <c r="Z48" s="478">
        <f t="shared" si="13"/>
        <v>2.8096200000000002</v>
      </c>
      <c r="AA48" s="478">
        <f t="shared" si="14"/>
        <v>8.4288600000000005E-2</v>
      </c>
      <c r="AB48" s="478">
        <f t="shared" si="15"/>
        <v>2.8939086000000001</v>
      </c>
      <c r="AC48" s="478">
        <f t="shared" si="16"/>
        <v>0.52090354799999994</v>
      </c>
      <c r="AD48" s="478">
        <f t="shared" si="17"/>
        <v>3.4148121480000002</v>
      </c>
      <c r="AE48" s="407">
        <v>4.3E-3</v>
      </c>
      <c r="AF48" s="502">
        <f t="shared" si="18"/>
        <v>1.46836922364E-2</v>
      </c>
      <c r="AG48" s="66"/>
      <c r="AI48" s="504">
        <f t="shared" si="19"/>
        <v>3.8511940967676002</v>
      </c>
      <c r="AJ48" s="132" t="s">
        <v>167</v>
      </c>
      <c r="AK48" s="133">
        <v>4.3E-3</v>
      </c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07">
        <f>AV47*AK48</f>
        <v>4.3E-3</v>
      </c>
      <c r="AW48" s="432"/>
      <c r="AX48" s="66"/>
    </row>
    <row r="49" spans="1:50" ht="19.5" customHeight="1" thickBot="1">
      <c r="A49" s="528" t="s">
        <v>432</v>
      </c>
      <c r="B49" s="117" t="s">
        <v>419</v>
      </c>
      <c r="C49" s="68" t="s">
        <v>167</v>
      </c>
      <c r="D49" s="70">
        <v>9.4999999999999998E-3</v>
      </c>
      <c r="E49" s="9">
        <f>F49/D49</f>
        <v>622.65</v>
      </c>
      <c r="F49" s="64">
        <v>5.9151749999999996</v>
      </c>
      <c r="G49" s="81">
        <f>F49*$G$4</f>
        <v>0.59151750000000003</v>
      </c>
      <c r="H49" s="81">
        <f t="shared" si="2"/>
        <v>6.5066924999999998</v>
      </c>
      <c r="I49" s="81">
        <f>H49*$I$4</f>
        <v>0.52053539999999998</v>
      </c>
      <c r="J49" s="81">
        <f t="shared" si="4"/>
        <v>7.0272278999999997</v>
      </c>
      <c r="K49" s="115">
        <f>J49*$K$4</f>
        <v>0.21081683699999998</v>
      </c>
      <c r="L49" s="81">
        <f t="shared" si="6"/>
        <v>7.2380447370000001</v>
      </c>
      <c r="M49" s="81">
        <f>L49*$M$4</f>
        <v>1.3028480526599999</v>
      </c>
      <c r="N49" s="81">
        <f t="shared" si="8"/>
        <v>8.5408927896599991</v>
      </c>
      <c r="O49" s="401">
        <f>O47*D49</f>
        <v>9.4999999999999998E-3</v>
      </c>
      <c r="P49" s="401">
        <v>6.9277730722199991</v>
      </c>
      <c r="Q49" s="72"/>
      <c r="S49" s="441" t="s">
        <v>167</v>
      </c>
      <c r="T49" s="70">
        <v>9.4999999999999998E-3</v>
      </c>
      <c r="U49" s="432">
        <v>550</v>
      </c>
      <c r="V49" s="432">
        <f t="shared" si="20"/>
        <v>5.2249999999999996</v>
      </c>
      <c r="W49" s="432">
        <f t="shared" si="10"/>
        <v>0.52249999999999996</v>
      </c>
      <c r="X49" s="432">
        <f t="shared" si="11"/>
        <v>5.7474999999999996</v>
      </c>
      <c r="Y49" s="478">
        <f t="shared" si="12"/>
        <v>0.45979999999999999</v>
      </c>
      <c r="Z49" s="478">
        <f t="shared" si="13"/>
        <v>6.2073</v>
      </c>
      <c r="AA49" s="478">
        <f t="shared" si="14"/>
        <v>0.186219</v>
      </c>
      <c r="AB49" s="478">
        <f t="shared" si="15"/>
        <v>6.3935190000000004</v>
      </c>
      <c r="AC49" s="478">
        <f t="shared" si="16"/>
        <v>1.1508334200000001</v>
      </c>
      <c r="AD49" s="478">
        <f t="shared" si="17"/>
        <v>7.5443524200000009</v>
      </c>
      <c r="AE49" s="401">
        <v>9.4999999999999998E-3</v>
      </c>
      <c r="AF49" s="502">
        <f t="shared" si="18"/>
        <v>7.1671347990000009E-2</v>
      </c>
      <c r="AG49" s="66"/>
      <c r="AI49" s="504">
        <f t="shared" si="19"/>
        <v>6.8561017242299993</v>
      </c>
      <c r="AJ49" s="68" t="s">
        <v>167</v>
      </c>
      <c r="AK49" s="70">
        <v>9.4999999999999998E-3</v>
      </c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01">
        <f>AV47*AK49</f>
        <v>9.4999999999999998E-3</v>
      </c>
      <c r="AW49" s="432"/>
      <c r="AX49" s="72"/>
    </row>
    <row r="50" spans="1:50" ht="39" customHeight="1" thickBot="1">
      <c r="A50" s="549" t="s">
        <v>806</v>
      </c>
      <c r="B50" s="116" t="s">
        <v>804</v>
      </c>
      <c r="C50" s="62" t="s">
        <v>417</v>
      </c>
      <c r="D50" s="64">
        <v>1</v>
      </c>
      <c r="E50" s="541">
        <f>F50/D50</f>
        <v>2.0303999999999998</v>
      </c>
      <c r="F50" s="64">
        <v>2.0303999999999998</v>
      </c>
      <c r="G50" s="149">
        <f>F50*$G$4</f>
        <v>0.20304</v>
      </c>
      <c r="H50" s="149">
        <f t="shared" si="2"/>
        <v>2.2334399999999999</v>
      </c>
      <c r="I50" s="149">
        <f>H50*$I$4</f>
        <v>0.17867520000000001</v>
      </c>
      <c r="J50" s="149">
        <f t="shared" si="4"/>
        <v>2.4121151999999997</v>
      </c>
      <c r="K50" s="79">
        <f>J50*$K$4</f>
        <v>7.2363455999999993E-2</v>
      </c>
      <c r="L50" s="149">
        <f t="shared" si="6"/>
        <v>2.4844786559999998</v>
      </c>
      <c r="M50" s="8">
        <f>L50*$M$4</f>
        <v>0.44720615807999997</v>
      </c>
      <c r="N50" s="149">
        <f t="shared" si="8"/>
        <v>2.9316848140799996</v>
      </c>
      <c r="O50" s="399">
        <v>9085.48</v>
      </c>
      <c r="P50" s="399">
        <f>O50*N50</f>
        <v>26635.763744627555</v>
      </c>
      <c r="Q50" s="80"/>
      <c r="S50" s="441" t="s">
        <v>417</v>
      </c>
      <c r="T50" s="64">
        <v>1</v>
      </c>
      <c r="U50" s="432">
        <v>1.8</v>
      </c>
      <c r="V50" s="432">
        <f t="shared" si="20"/>
        <v>1.8</v>
      </c>
      <c r="W50" s="432">
        <f t="shared" si="10"/>
        <v>0.18000000000000002</v>
      </c>
      <c r="X50" s="432">
        <f t="shared" si="11"/>
        <v>1.98</v>
      </c>
      <c r="Y50" s="478">
        <f t="shared" si="12"/>
        <v>0.15840000000000001</v>
      </c>
      <c r="Z50" s="478">
        <f t="shared" si="13"/>
        <v>2.1383999999999999</v>
      </c>
      <c r="AA50" s="478">
        <f t="shared" si="14"/>
        <v>6.4151999999999987E-2</v>
      </c>
      <c r="AB50" s="478">
        <f t="shared" si="15"/>
        <v>2.2025519999999998</v>
      </c>
      <c r="AC50" s="478">
        <f t="shared" si="16"/>
        <v>0.39645935999999998</v>
      </c>
      <c r="AD50" s="478">
        <f t="shared" si="17"/>
        <v>2.59901136</v>
      </c>
      <c r="AE50" s="399">
        <v>9085.48</v>
      </c>
      <c r="AF50" s="502">
        <f t="shared" si="18"/>
        <v>23613.265731052797</v>
      </c>
      <c r="AG50" s="66"/>
      <c r="AI50" s="504">
        <f t="shared" si="19"/>
        <v>3022.4980135747574</v>
      </c>
      <c r="AJ50" s="62" t="s">
        <v>417</v>
      </c>
      <c r="AK50" s="64">
        <v>1</v>
      </c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399">
        <v>9085.48</v>
      </c>
      <c r="AW50" s="432"/>
      <c r="AX50" s="80"/>
    </row>
    <row r="51" spans="1:50" ht="27" customHeight="1" thickBot="1">
      <c r="A51" s="549" t="s">
        <v>807</v>
      </c>
      <c r="B51" s="386" t="s">
        <v>805</v>
      </c>
      <c r="C51" s="88" t="s">
        <v>167</v>
      </c>
      <c r="D51" s="151">
        <v>0.24</v>
      </c>
      <c r="E51" s="15">
        <v>0</v>
      </c>
      <c r="F51" s="64">
        <f t="shared" si="22"/>
        <v>0</v>
      </c>
      <c r="G51" s="152">
        <f>F51*$G$4</f>
        <v>0</v>
      </c>
      <c r="H51" s="152">
        <f t="shared" si="2"/>
        <v>0</v>
      </c>
      <c r="I51" s="152">
        <f>H51*$I$4</f>
        <v>0</v>
      </c>
      <c r="J51" s="152">
        <f t="shared" si="4"/>
        <v>0</v>
      </c>
      <c r="K51" s="90">
        <f>J51*$K$4</f>
        <v>0</v>
      </c>
      <c r="L51" s="152">
        <f t="shared" si="6"/>
        <v>0</v>
      </c>
      <c r="M51" s="7">
        <f>L51*$M$4</f>
        <v>0</v>
      </c>
      <c r="N51" s="152">
        <f t="shared" si="8"/>
        <v>0</v>
      </c>
      <c r="O51" s="406">
        <v>0</v>
      </c>
      <c r="P51" s="406">
        <v>0</v>
      </c>
      <c r="Q51" s="91" t="s">
        <v>808</v>
      </c>
      <c r="S51" s="441" t="s">
        <v>167</v>
      </c>
      <c r="T51" s="151">
        <v>0.24</v>
      </c>
      <c r="U51" s="432">
        <v>0.5</v>
      </c>
      <c r="V51" s="432">
        <f t="shared" si="20"/>
        <v>0.12</v>
      </c>
      <c r="W51" s="432">
        <f t="shared" si="10"/>
        <v>1.2E-2</v>
      </c>
      <c r="X51" s="432">
        <f t="shared" si="11"/>
        <v>0.13200000000000001</v>
      </c>
      <c r="Y51" s="478">
        <f t="shared" si="12"/>
        <v>1.056E-2</v>
      </c>
      <c r="Z51" s="478">
        <f t="shared" si="13"/>
        <v>0.14256000000000002</v>
      </c>
      <c r="AA51" s="478">
        <f t="shared" si="14"/>
        <v>4.2768000000000007E-3</v>
      </c>
      <c r="AB51" s="478">
        <f t="shared" si="15"/>
        <v>0.14683680000000002</v>
      </c>
      <c r="AC51" s="478">
        <f t="shared" si="16"/>
        <v>2.6430624000000003E-2</v>
      </c>
      <c r="AD51" s="478">
        <f t="shared" si="17"/>
        <v>0.17326742400000003</v>
      </c>
      <c r="AE51" s="406">
        <v>0</v>
      </c>
      <c r="AF51" s="502">
        <f t="shared" si="18"/>
        <v>0</v>
      </c>
      <c r="AG51" s="66" t="s">
        <v>808</v>
      </c>
      <c r="AI51" s="504">
        <f t="shared" si="19"/>
        <v>0</v>
      </c>
      <c r="AJ51" s="88" t="s">
        <v>167</v>
      </c>
      <c r="AK51" s="151">
        <v>0.24</v>
      </c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06">
        <v>0</v>
      </c>
      <c r="AW51" s="432"/>
      <c r="AX51" s="91" t="s">
        <v>808</v>
      </c>
    </row>
    <row r="52" spans="1:50" ht="19.5" customHeight="1" thickBot="1">
      <c r="A52" s="526"/>
      <c r="B52" s="134" t="s">
        <v>431</v>
      </c>
      <c r="C52" s="135"/>
      <c r="D52" s="136"/>
      <c r="E52" s="137"/>
      <c r="F52" s="136"/>
      <c r="G52" s="138"/>
      <c r="H52" s="138"/>
      <c r="I52" s="138"/>
      <c r="J52" s="138"/>
      <c r="K52" s="139"/>
      <c r="L52" s="138"/>
      <c r="M52" s="137"/>
      <c r="N52" s="138"/>
      <c r="O52" s="409"/>
      <c r="P52" s="409"/>
      <c r="Q52" s="140"/>
      <c r="S52" s="459"/>
      <c r="T52" s="136"/>
      <c r="U52" s="433"/>
      <c r="V52" s="432">
        <f t="shared" si="20"/>
        <v>0</v>
      </c>
      <c r="W52" s="432">
        <f t="shared" si="10"/>
        <v>0</v>
      </c>
      <c r="X52" s="432">
        <f t="shared" si="11"/>
        <v>0</v>
      </c>
      <c r="Y52" s="478">
        <f t="shared" si="12"/>
        <v>0</v>
      </c>
      <c r="Z52" s="478">
        <f t="shared" si="13"/>
        <v>0</v>
      </c>
      <c r="AA52" s="478">
        <f t="shared" si="14"/>
        <v>0</v>
      </c>
      <c r="AB52" s="478">
        <f t="shared" si="15"/>
        <v>0</v>
      </c>
      <c r="AC52" s="478">
        <f t="shared" si="16"/>
        <v>0</v>
      </c>
      <c r="AD52" s="478">
        <f t="shared" si="17"/>
        <v>0</v>
      </c>
      <c r="AE52" s="409"/>
      <c r="AF52" s="502">
        <f t="shared" si="18"/>
        <v>0</v>
      </c>
      <c r="AG52" s="460"/>
      <c r="AI52" s="504">
        <f t="shared" si="19"/>
        <v>0</v>
      </c>
      <c r="AJ52" s="135"/>
      <c r="AK52" s="136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09"/>
      <c r="AW52" s="432"/>
      <c r="AX52" s="140"/>
    </row>
    <row r="53" spans="1:50" ht="18.75" customHeight="1">
      <c r="A53" s="527" t="s">
        <v>36</v>
      </c>
      <c r="B53" s="141" t="s">
        <v>624</v>
      </c>
      <c r="C53" s="88" t="s">
        <v>164</v>
      </c>
      <c r="D53" s="45">
        <v>1</v>
      </c>
      <c r="E53" s="39">
        <v>0.41270000000000001</v>
      </c>
      <c r="F53" s="45">
        <f>E53*D53</f>
        <v>0.41270000000000001</v>
      </c>
      <c r="G53" s="142">
        <f>F53*$G$4</f>
        <v>4.1270000000000001E-2</v>
      </c>
      <c r="H53" s="142">
        <f>G53+F53</f>
        <v>0.45396999999999998</v>
      </c>
      <c r="I53" s="142">
        <f>H53*$I$4</f>
        <v>3.6317599999999998E-2</v>
      </c>
      <c r="J53" s="142">
        <f>I53+H53</f>
        <v>0.49028759999999999</v>
      </c>
      <c r="K53" s="143">
        <f>J53*$K$4</f>
        <v>1.4708628E-2</v>
      </c>
      <c r="L53" s="142">
        <f>J53+K53</f>
        <v>0.50499622799999999</v>
      </c>
      <c r="M53" s="16">
        <f>L53*$M$4</f>
        <v>9.0899321039999995E-2</v>
      </c>
      <c r="N53" s="142">
        <f>M53+L53</f>
        <v>0.59589554903999997</v>
      </c>
      <c r="O53" s="402">
        <v>1794.5</v>
      </c>
      <c r="P53" s="402">
        <f>O53*N53</f>
        <v>1069.3345627522799</v>
      </c>
      <c r="Q53" s="144"/>
      <c r="S53" s="441" t="s">
        <v>164</v>
      </c>
      <c r="T53" s="45">
        <v>1</v>
      </c>
      <c r="U53" s="432">
        <v>5</v>
      </c>
      <c r="V53" s="432">
        <f t="shared" si="20"/>
        <v>5</v>
      </c>
      <c r="W53" s="432">
        <f t="shared" si="10"/>
        <v>0.5</v>
      </c>
      <c r="X53" s="432">
        <f t="shared" si="11"/>
        <v>5.5</v>
      </c>
      <c r="Y53" s="478">
        <f t="shared" si="12"/>
        <v>0.44</v>
      </c>
      <c r="Z53" s="478">
        <f t="shared" si="13"/>
        <v>5.94</v>
      </c>
      <c r="AA53" s="478">
        <f t="shared" si="14"/>
        <v>0.1782</v>
      </c>
      <c r="AB53" s="478">
        <f t="shared" si="15"/>
        <v>6.1182000000000007</v>
      </c>
      <c r="AC53" s="478">
        <f t="shared" si="16"/>
        <v>1.1012760000000001</v>
      </c>
      <c r="AD53" s="478">
        <f t="shared" si="17"/>
        <v>7.2194760000000011</v>
      </c>
      <c r="AE53" s="402">
        <v>1794.5</v>
      </c>
      <c r="AF53" s="502">
        <f t="shared" si="18"/>
        <v>12955.349682000002</v>
      </c>
      <c r="AG53" s="66"/>
      <c r="AI53" s="504">
        <f t="shared" si="19"/>
        <v>-11886.015119247722</v>
      </c>
      <c r="AJ53" s="88" t="s">
        <v>164</v>
      </c>
      <c r="AK53" s="45">
        <v>1</v>
      </c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02">
        <v>1794.5</v>
      </c>
      <c r="AW53" s="432"/>
      <c r="AX53" s="144"/>
    </row>
    <row r="54" spans="1:50" ht="27.75" customHeight="1" thickBot="1">
      <c r="A54" s="526" t="s">
        <v>181</v>
      </c>
      <c r="B54" s="145" t="s">
        <v>295</v>
      </c>
      <c r="C54" s="120" t="s">
        <v>164</v>
      </c>
      <c r="D54" s="122">
        <v>1.01</v>
      </c>
      <c r="E54" s="146">
        <v>0</v>
      </c>
      <c r="F54" s="45">
        <f t="shared" ref="F54:F117" si="28">E54*D54</f>
        <v>0</v>
      </c>
      <c r="G54" s="147"/>
      <c r="H54" s="147"/>
      <c r="I54" s="147"/>
      <c r="J54" s="147"/>
      <c r="K54" s="104"/>
      <c r="L54" s="147"/>
      <c r="M54" s="17"/>
      <c r="N54" s="147"/>
      <c r="O54" s="404">
        <v>1794.5</v>
      </c>
      <c r="P54" s="404"/>
      <c r="Q54" s="148" t="s">
        <v>148</v>
      </c>
      <c r="S54" s="441" t="s">
        <v>164</v>
      </c>
      <c r="T54" s="122">
        <v>1.01</v>
      </c>
      <c r="U54" s="432">
        <v>0</v>
      </c>
      <c r="V54" s="432">
        <f t="shared" si="20"/>
        <v>0</v>
      </c>
      <c r="W54" s="432">
        <f t="shared" si="10"/>
        <v>0</v>
      </c>
      <c r="X54" s="432">
        <f t="shared" si="11"/>
        <v>0</v>
      </c>
      <c r="Y54" s="478">
        <f t="shared" si="12"/>
        <v>0</v>
      </c>
      <c r="Z54" s="478">
        <f t="shared" si="13"/>
        <v>0</v>
      </c>
      <c r="AA54" s="478">
        <f t="shared" si="14"/>
        <v>0</v>
      </c>
      <c r="AB54" s="478">
        <f t="shared" si="15"/>
        <v>0</v>
      </c>
      <c r="AC54" s="478">
        <f t="shared" si="16"/>
        <v>0</v>
      </c>
      <c r="AD54" s="478">
        <f t="shared" si="17"/>
        <v>0</v>
      </c>
      <c r="AE54" s="404">
        <v>1794.5</v>
      </c>
      <c r="AF54" s="502">
        <f t="shared" si="18"/>
        <v>0</v>
      </c>
      <c r="AG54" s="172" t="s">
        <v>148</v>
      </c>
      <c r="AI54" s="504">
        <f t="shared" si="19"/>
        <v>0</v>
      </c>
      <c r="AJ54" s="120" t="s">
        <v>164</v>
      </c>
      <c r="AK54" s="122">
        <v>1.01</v>
      </c>
      <c r="AL54" s="432"/>
      <c r="AM54" s="432"/>
      <c r="AN54" s="432"/>
      <c r="AO54" s="432"/>
      <c r="AP54" s="432"/>
      <c r="AQ54" s="432"/>
      <c r="AR54" s="432"/>
      <c r="AS54" s="432"/>
      <c r="AT54" s="432"/>
      <c r="AU54" s="432"/>
      <c r="AV54" s="404">
        <v>1794.5</v>
      </c>
      <c r="AW54" s="432"/>
      <c r="AX54" s="148" t="s">
        <v>148</v>
      </c>
    </row>
    <row r="55" spans="1:50" ht="33" customHeight="1">
      <c r="A55" s="527" t="s">
        <v>37</v>
      </c>
      <c r="B55" s="116" t="s">
        <v>296</v>
      </c>
      <c r="C55" s="62" t="s">
        <v>164</v>
      </c>
      <c r="D55" s="64">
        <v>1</v>
      </c>
      <c r="E55" s="21">
        <v>0.44500000000000001</v>
      </c>
      <c r="F55" s="45">
        <f t="shared" si="28"/>
        <v>0.44500000000000001</v>
      </c>
      <c r="G55" s="149">
        <f>F55*$G$4</f>
        <v>4.4500000000000005E-2</v>
      </c>
      <c r="H55" s="149">
        <f>G55+F55</f>
        <v>0.48949999999999999</v>
      </c>
      <c r="I55" s="149">
        <f>H55*$I$4</f>
        <v>3.916E-2</v>
      </c>
      <c r="J55" s="149">
        <f>I55+H55</f>
        <v>0.52866000000000002</v>
      </c>
      <c r="K55" s="79">
        <f>J55*$K$4</f>
        <v>1.58598E-2</v>
      </c>
      <c r="L55" s="149">
        <f>J55+K55</f>
        <v>0.5445198</v>
      </c>
      <c r="M55" s="8">
        <f>L55*$M$4</f>
        <v>9.8013563999999997E-2</v>
      </c>
      <c r="N55" s="149">
        <f>M55+L55</f>
        <v>0.64253336399999994</v>
      </c>
      <c r="O55" s="399">
        <v>1926</v>
      </c>
      <c r="P55" s="400">
        <f t="shared" ref="P55:P117" si="29">O55*N55</f>
        <v>1237.5192590639999</v>
      </c>
      <c r="Q55" s="80"/>
      <c r="S55" s="441" t="s">
        <v>164</v>
      </c>
      <c r="T55" s="64">
        <v>1</v>
      </c>
      <c r="U55" s="432">
        <v>5</v>
      </c>
      <c r="V55" s="432">
        <f t="shared" si="20"/>
        <v>5</v>
      </c>
      <c r="W55" s="432">
        <f t="shared" si="10"/>
        <v>0.5</v>
      </c>
      <c r="X55" s="432">
        <f t="shared" si="11"/>
        <v>5.5</v>
      </c>
      <c r="Y55" s="478">
        <f t="shared" si="12"/>
        <v>0.44</v>
      </c>
      <c r="Z55" s="478">
        <f t="shared" si="13"/>
        <v>5.94</v>
      </c>
      <c r="AA55" s="478">
        <f t="shared" si="14"/>
        <v>0.1782</v>
      </c>
      <c r="AB55" s="478">
        <f t="shared" si="15"/>
        <v>6.1182000000000007</v>
      </c>
      <c r="AC55" s="478">
        <f t="shared" si="16"/>
        <v>1.1012760000000001</v>
      </c>
      <c r="AD55" s="478">
        <f t="shared" si="17"/>
        <v>7.2194760000000011</v>
      </c>
      <c r="AE55" s="399">
        <v>1926</v>
      </c>
      <c r="AF55" s="502">
        <f t="shared" si="18"/>
        <v>13904.710776000002</v>
      </c>
      <c r="AG55" s="66"/>
      <c r="AI55" s="504">
        <f t="shared" si="19"/>
        <v>-12667.191516936002</v>
      </c>
      <c r="AJ55" s="62" t="s">
        <v>164</v>
      </c>
      <c r="AK55" s="64">
        <v>1</v>
      </c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399">
        <v>1926</v>
      </c>
      <c r="AW55" s="432"/>
      <c r="AX55" s="80"/>
    </row>
    <row r="56" spans="1:50" ht="23.25" customHeight="1" thickBot="1">
      <c r="A56" s="526" t="s">
        <v>182</v>
      </c>
      <c r="B56" s="117" t="s">
        <v>297</v>
      </c>
      <c r="C56" s="68" t="s">
        <v>164</v>
      </c>
      <c r="D56" s="70">
        <v>1.01</v>
      </c>
      <c r="E56" s="150">
        <v>0</v>
      </c>
      <c r="F56" s="45">
        <f t="shared" si="28"/>
        <v>0</v>
      </c>
      <c r="G56" s="152"/>
      <c r="H56" s="152"/>
      <c r="I56" s="152"/>
      <c r="J56" s="152"/>
      <c r="K56" s="90"/>
      <c r="L56" s="152"/>
      <c r="M56" s="7"/>
      <c r="N56" s="152"/>
      <c r="O56" s="406">
        <v>1926</v>
      </c>
      <c r="P56" s="410"/>
      <c r="Q56" s="153" t="s">
        <v>148</v>
      </c>
      <c r="S56" s="441" t="s">
        <v>164</v>
      </c>
      <c r="T56" s="70">
        <v>1.01</v>
      </c>
      <c r="U56" s="432">
        <v>0</v>
      </c>
      <c r="V56" s="432">
        <f t="shared" si="20"/>
        <v>0</v>
      </c>
      <c r="W56" s="432">
        <f t="shared" si="10"/>
        <v>0</v>
      </c>
      <c r="X56" s="432">
        <f t="shared" si="11"/>
        <v>0</v>
      </c>
      <c r="Y56" s="478">
        <f t="shared" si="12"/>
        <v>0</v>
      </c>
      <c r="Z56" s="478">
        <f t="shared" si="13"/>
        <v>0</v>
      </c>
      <c r="AA56" s="478">
        <f t="shared" si="14"/>
        <v>0</v>
      </c>
      <c r="AB56" s="478">
        <f t="shared" si="15"/>
        <v>0</v>
      </c>
      <c r="AC56" s="478">
        <f t="shared" si="16"/>
        <v>0</v>
      </c>
      <c r="AD56" s="478">
        <f t="shared" si="17"/>
        <v>0</v>
      </c>
      <c r="AE56" s="406">
        <v>1926</v>
      </c>
      <c r="AF56" s="502">
        <f t="shared" si="18"/>
        <v>0</v>
      </c>
      <c r="AG56" s="172" t="s">
        <v>148</v>
      </c>
      <c r="AI56" s="504">
        <f t="shared" si="19"/>
        <v>0</v>
      </c>
      <c r="AJ56" s="68" t="s">
        <v>164</v>
      </c>
      <c r="AK56" s="70">
        <v>1.01</v>
      </c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06">
        <v>1926</v>
      </c>
      <c r="AW56" s="432"/>
      <c r="AX56" s="153" t="s">
        <v>148</v>
      </c>
    </row>
    <row r="57" spans="1:50" ht="31.5" customHeight="1">
      <c r="A57" s="527" t="s">
        <v>38</v>
      </c>
      <c r="B57" s="141" t="s">
        <v>623</v>
      </c>
      <c r="C57" s="88" t="s">
        <v>164</v>
      </c>
      <c r="D57" s="45">
        <v>1</v>
      </c>
      <c r="E57" s="39">
        <v>0.52363999999999988</v>
      </c>
      <c r="F57" s="45">
        <f t="shared" si="28"/>
        <v>0.52363999999999988</v>
      </c>
      <c r="G57" s="142">
        <f>F57*$G$4</f>
        <v>5.2363999999999994E-2</v>
      </c>
      <c r="H57" s="142">
        <f>G57+F57</f>
        <v>0.57600399999999985</v>
      </c>
      <c r="I57" s="142">
        <f>H57*$I$4</f>
        <v>4.6080319999999987E-2</v>
      </c>
      <c r="J57" s="142">
        <f>I57+H57</f>
        <v>0.6220843199999998</v>
      </c>
      <c r="K57" s="143">
        <f>J57*$K$4</f>
        <v>1.8662529599999995E-2</v>
      </c>
      <c r="L57" s="142">
        <f>J57+K57</f>
        <v>0.64074684959999983</v>
      </c>
      <c r="M57" s="16">
        <f>L57*$M$4</f>
        <v>0.11533443292799997</v>
      </c>
      <c r="N57" s="142">
        <f>M57+L57</f>
        <v>0.75608128252799978</v>
      </c>
      <c r="O57" s="402">
        <v>1597</v>
      </c>
      <c r="P57" s="402">
        <f t="shared" si="29"/>
        <v>1207.4618081972155</v>
      </c>
      <c r="Q57" s="144"/>
      <c r="S57" s="441" t="s">
        <v>164</v>
      </c>
      <c r="T57" s="45">
        <v>1</v>
      </c>
      <c r="U57" s="432">
        <v>5</v>
      </c>
      <c r="V57" s="432">
        <f t="shared" si="20"/>
        <v>5</v>
      </c>
      <c r="W57" s="432">
        <f t="shared" si="10"/>
        <v>0.5</v>
      </c>
      <c r="X57" s="432">
        <f t="shared" si="11"/>
        <v>5.5</v>
      </c>
      <c r="Y57" s="478">
        <f t="shared" si="12"/>
        <v>0.44</v>
      </c>
      <c r="Z57" s="478">
        <f t="shared" si="13"/>
        <v>5.94</v>
      </c>
      <c r="AA57" s="478">
        <f t="shared" si="14"/>
        <v>0.1782</v>
      </c>
      <c r="AB57" s="478">
        <f t="shared" si="15"/>
        <v>6.1182000000000007</v>
      </c>
      <c r="AC57" s="478">
        <f t="shared" si="16"/>
        <v>1.1012760000000001</v>
      </c>
      <c r="AD57" s="478">
        <f t="shared" si="17"/>
        <v>7.2194760000000011</v>
      </c>
      <c r="AE57" s="402">
        <v>1597</v>
      </c>
      <c r="AF57" s="502">
        <f t="shared" si="18"/>
        <v>11529.503172000002</v>
      </c>
      <c r="AG57" s="66"/>
      <c r="AI57" s="504">
        <f t="shared" si="19"/>
        <v>-10322.041363802788</v>
      </c>
      <c r="AJ57" s="88" t="s">
        <v>164</v>
      </c>
      <c r="AK57" s="45">
        <v>1</v>
      </c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02">
        <v>1597</v>
      </c>
      <c r="AW57" s="432"/>
      <c r="AX57" s="144"/>
    </row>
    <row r="58" spans="1:50" ht="31.5" customHeight="1" thickBot="1">
      <c r="A58" s="526" t="s">
        <v>183</v>
      </c>
      <c r="B58" s="145" t="s">
        <v>172</v>
      </c>
      <c r="C58" s="120" t="s">
        <v>164</v>
      </c>
      <c r="D58" s="122">
        <v>1.01</v>
      </c>
      <c r="E58" s="146">
        <v>0</v>
      </c>
      <c r="F58" s="45">
        <f t="shared" si="28"/>
        <v>0</v>
      </c>
      <c r="G58" s="147"/>
      <c r="H58" s="147"/>
      <c r="I58" s="147"/>
      <c r="J58" s="147"/>
      <c r="K58" s="104"/>
      <c r="L58" s="147"/>
      <c r="M58" s="17"/>
      <c r="N58" s="147"/>
      <c r="O58" s="404">
        <v>1597</v>
      </c>
      <c r="P58" s="404"/>
      <c r="Q58" s="148" t="s">
        <v>148</v>
      </c>
      <c r="S58" s="441" t="s">
        <v>164</v>
      </c>
      <c r="T58" s="122">
        <v>1.01</v>
      </c>
      <c r="U58" s="432">
        <v>0</v>
      </c>
      <c r="V58" s="432">
        <f t="shared" si="20"/>
        <v>0</v>
      </c>
      <c r="W58" s="432">
        <f t="shared" si="10"/>
        <v>0</v>
      </c>
      <c r="X58" s="432">
        <f t="shared" si="11"/>
        <v>0</v>
      </c>
      <c r="Y58" s="478">
        <f t="shared" si="12"/>
        <v>0</v>
      </c>
      <c r="Z58" s="478">
        <f t="shared" si="13"/>
        <v>0</v>
      </c>
      <c r="AA58" s="478">
        <f t="shared" si="14"/>
        <v>0</v>
      </c>
      <c r="AB58" s="478">
        <f t="shared" si="15"/>
        <v>0</v>
      </c>
      <c r="AC58" s="478">
        <f t="shared" si="16"/>
        <v>0</v>
      </c>
      <c r="AD58" s="478">
        <f t="shared" si="17"/>
        <v>0</v>
      </c>
      <c r="AE58" s="404">
        <v>1597</v>
      </c>
      <c r="AF58" s="502">
        <f t="shared" si="18"/>
        <v>0</v>
      </c>
      <c r="AG58" s="172" t="s">
        <v>148</v>
      </c>
      <c r="AI58" s="504">
        <f t="shared" si="19"/>
        <v>0</v>
      </c>
      <c r="AJ58" s="120" t="s">
        <v>164</v>
      </c>
      <c r="AK58" s="122">
        <v>1.01</v>
      </c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04">
        <v>1597</v>
      </c>
      <c r="AW58" s="432"/>
      <c r="AX58" s="148" t="s">
        <v>148</v>
      </c>
    </row>
    <row r="59" spans="1:50" ht="31.5" customHeight="1">
      <c r="A59" s="527" t="s">
        <v>39</v>
      </c>
      <c r="B59" s="154" t="s">
        <v>299</v>
      </c>
      <c r="C59" s="62" t="s">
        <v>164</v>
      </c>
      <c r="D59" s="64">
        <v>1</v>
      </c>
      <c r="E59" s="21">
        <v>0.52363999999999988</v>
      </c>
      <c r="F59" s="45">
        <f t="shared" si="28"/>
        <v>0.52363999999999988</v>
      </c>
      <c r="G59" s="149">
        <f>F59*$G$4</f>
        <v>5.2363999999999994E-2</v>
      </c>
      <c r="H59" s="149">
        <f>G59+F59</f>
        <v>0.57600399999999985</v>
      </c>
      <c r="I59" s="149">
        <f>H59*$I$4</f>
        <v>4.6080319999999987E-2</v>
      </c>
      <c r="J59" s="149">
        <f>I59+H59</f>
        <v>0.6220843199999998</v>
      </c>
      <c r="K59" s="79">
        <f>J59*$K$4</f>
        <v>1.8662529599999995E-2</v>
      </c>
      <c r="L59" s="149">
        <f>J59+K59</f>
        <v>0.64074684959999983</v>
      </c>
      <c r="M59" s="8">
        <f>L59*$M$4</f>
        <v>0.11533443292799997</v>
      </c>
      <c r="N59" s="149">
        <f>M59+L59</f>
        <v>0.75608128252799978</v>
      </c>
      <c r="O59" s="399">
        <v>1995</v>
      </c>
      <c r="P59" s="400">
        <f t="shared" si="29"/>
        <v>1508.3821586433596</v>
      </c>
      <c r="Q59" s="80"/>
      <c r="S59" s="441" t="s">
        <v>164</v>
      </c>
      <c r="T59" s="64">
        <v>1</v>
      </c>
      <c r="U59" s="432">
        <v>5</v>
      </c>
      <c r="V59" s="432">
        <f t="shared" si="20"/>
        <v>5</v>
      </c>
      <c r="W59" s="432">
        <f t="shared" si="10"/>
        <v>0.5</v>
      </c>
      <c r="X59" s="432">
        <f t="shared" si="11"/>
        <v>5.5</v>
      </c>
      <c r="Y59" s="478">
        <f t="shared" si="12"/>
        <v>0.44</v>
      </c>
      <c r="Z59" s="478">
        <f t="shared" si="13"/>
        <v>5.94</v>
      </c>
      <c r="AA59" s="478">
        <f t="shared" si="14"/>
        <v>0.1782</v>
      </c>
      <c r="AB59" s="478">
        <f t="shared" si="15"/>
        <v>6.1182000000000007</v>
      </c>
      <c r="AC59" s="478">
        <f t="shared" si="16"/>
        <v>1.1012760000000001</v>
      </c>
      <c r="AD59" s="478">
        <f t="shared" si="17"/>
        <v>7.2194760000000011</v>
      </c>
      <c r="AE59" s="399">
        <v>1995</v>
      </c>
      <c r="AF59" s="502">
        <f t="shared" si="18"/>
        <v>14402.854620000002</v>
      </c>
      <c r="AG59" s="66"/>
      <c r="AI59" s="504">
        <f t="shared" si="19"/>
        <v>-12894.472461356643</v>
      </c>
      <c r="AJ59" s="62" t="s">
        <v>164</v>
      </c>
      <c r="AK59" s="64">
        <v>1</v>
      </c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399">
        <v>1995</v>
      </c>
      <c r="AW59" s="432"/>
      <c r="AX59" s="80"/>
    </row>
    <row r="60" spans="1:50" ht="31.5" customHeight="1" thickBot="1">
      <c r="A60" s="526" t="s">
        <v>185</v>
      </c>
      <c r="B60" s="85" t="s">
        <v>173</v>
      </c>
      <c r="C60" s="68" t="s">
        <v>164</v>
      </c>
      <c r="D60" s="70">
        <v>1.01</v>
      </c>
      <c r="E60" s="150">
        <v>0</v>
      </c>
      <c r="F60" s="45">
        <f t="shared" si="28"/>
        <v>0</v>
      </c>
      <c r="G60" s="152"/>
      <c r="H60" s="152"/>
      <c r="I60" s="152"/>
      <c r="J60" s="152"/>
      <c r="K60" s="90"/>
      <c r="L60" s="152"/>
      <c r="M60" s="7"/>
      <c r="N60" s="152"/>
      <c r="O60" s="406">
        <v>1995.5</v>
      </c>
      <c r="P60" s="410"/>
      <c r="Q60" s="153" t="s">
        <v>148</v>
      </c>
      <c r="S60" s="441" t="s">
        <v>164</v>
      </c>
      <c r="T60" s="70">
        <v>1.01</v>
      </c>
      <c r="U60" s="432">
        <v>0</v>
      </c>
      <c r="V60" s="432">
        <f t="shared" si="20"/>
        <v>0</v>
      </c>
      <c r="W60" s="432">
        <f t="shared" si="10"/>
        <v>0</v>
      </c>
      <c r="X60" s="432">
        <f t="shared" si="11"/>
        <v>0</v>
      </c>
      <c r="Y60" s="478">
        <f t="shared" si="12"/>
        <v>0</v>
      </c>
      <c r="Z60" s="478">
        <f t="shared" si="13"/>
        <v>0</v>
      </c>
      <c r="AA60" s="478">
        <f t="shared" si="14"/>
        <v>0</v>
      </c>
      <c r="AB60" s="478">
        <f t="shared" si="15"/>
        <v>0</v>
      </c>
      <c r="AC60" s="478">
        <f t="shared" si="16"/>
        <v>0</v>
      </c>
      <c r="AD60" s="478">
        <f t="shared" si="17"/>
        <v>0</v>
      </c>
      <c r="AE60" s="406">
        <v>1995.5</v>
      </c>
      <c r="AF60" s="502">
        <f t="shared" si="18"/>
        <v>0</v>
      </c>
      <c r="AG60" s="172" t="s">
        <v>148</v>
      </c>
      <c r="AI60" s="504">
        <f t="shared" si="19"/>
        <v>0</v>
      </c>
      <c r="AJ60" s="68" t="s">
        <v>164</v>
      </c>
      <c r="AK60" s="70">
        <v>1.01</v>
      </c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06">
        <v>1995.5</v>
      </c>
      <c r="AW60" s="432"/>
      <c r="AX60" s="153" t="s">
        <v>148</v>
      </c>
    </row>
    <row r="61" spans="1:50" ht="31.5" customHeight="1">
      <c r="A61" s="527" t="s">
        <v>40</v>
      </c>
      <c r="B61" s="87" t="s">
        <v>303</v>
      </c>
      <c r="C61" s="88" t="s">
        <v>164</v>
      </c>
      <c r="D61" s="45">
        <v>1</v>
      </c>
      <c r="E61" s="39">
        <v>0.83992000000000011</v>
      </c>
      <c r="F61" s="45">
        <f t="shared" si="28"/>
        <v>0.83992000000000011</v>
      </c>
      <c r="G61" s="142">
        <f>F61*$G$4</f>
        <v>8.3992000000000011E-2</v>
      </c>
      <c r="H61" s="142">
        <f>G61+F61</f>
        <v>0.92391200000000007</v>
      </c>
      <c r="I61" s="142">
        <f>H61*$I$4</f>
        <v>7.3912960000000014E-2</v>
      </c>
      <c r="J61" s="142">
        <f>I61+H61</f>
        <v>0.99782496000000009</v>
      </c>
      <c r="K61" s="143">
        <f>J61*$K$4</f>
        <v>2.9934748800000001E-2</v>
      </c>
      <c r="L61" s="142">
        <f>J61+K61</f>
        <v>1.0277597088000001</v>
      </c>
      <c r="M61" s="16">
        <f>L61*$M$4</f>
        <v>0.184996747584</v>
      </c>
      <c r="N61" s="142">
        <f>M61+L61</f>
        <v>1.2127564563840001</v>
      </c>
      <c r="O61" s="402">
        <v>1</v>
      </c>
      <c r="P61" s="402">
        <f t="shared" si="29"/>
        <v>1.2127564563840001</v>
      </c>
      <c r="Q61" s="144"/>
      <c r="S61" s="441" t="s">
        <v>164</v>
      </c>
      <c r="T61" s="45">
        <v>1</v>
      </c>
      <c r="U61" s="432">
        <v>5</v>
      </c>
      <c r="V61" s="432">
        <f t="shared" si="20"/>
        <v>5</v>
      </c>
      <c r="W61" s="432">
        <f t="shared" si="10"/>
        <v>0.5</v>
      </c>
      <c r="X61" s="432">
        <f t="shared" si="11"/>
        <v>5.5</v>
      </c>
      <c r="Y61" s="478">
        <f t="shared" si="12"/>
        <v>0.44</v>
      </c>
      <c r="Z61" s="478">
        <f t="shared" si="13"/>
        <v>5.94</v>
      </c>
      <c r="AA61" s="478">
        <f t="shared" si="14"/>
        <v>0.1782</v>
      </c>
      <c r="AB61" s="478">
        <f t="shared" si="15"/>
        <v>6.1182000000000007</v>
      </c>
      <c r="AC61" s="478">
        <f t="shared" si="16"/>
        <v>1.1012760000000001</v>
      </c>
      <c r="AD61" s="478">
        <f t="shared" si="17"/>
        <v>7.2194760000000011</v>
      </c>
      <c r="AE61" s="402">
        <v>1</v>
      </c>
      <c r="AF61" s="502">
        <f t="shared" si="18"/>
        <v>7.2194760000000011</v>
      </c>
      <c r="AG61" s="66"/>
      <c r="AI61" s="504">
        <f t="shared" si="19"/>
        <v>-6.0067195436160006</v>
      </c>
      <c r="AJ61" s="88" t="s">
        <v>164</v>
      </c>
      <c r="AK61" s="45">
        <v>1</v>
      </c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02">
        <v>1</v>
      </c>
      <c r="AW61" s="432"/>
      <c r="AX61" s="144"/>
    </row>
    <row r="62" spans="1:50" ht="31.5" customHeight="1" thickBot="1">
      <c r="A62" s="526" t="s">
        <v>186</v>
      </c>
      <c r="B62" s="155" t="s">
        <v>176</v>
      </c>
      <c r="C62" s="120" t="s">
        <v>164</v>
      </c>
      <c r="D62" s="122">
        <v>1.01</v>
      </c>
      <c r="E62" s="146">
        <v>0</v>
      </c>
      <c r="F62" s="45">
        <f t="shared" si="28"/>
        <v>0</v>
      </c>
      <c r="G62" s="147"/>
      <c r="H62" s="147"/>
      <c r="I62" s="147"/>
      <c r="J62" s="147"/>
      <c r="K62" s="104"/>
      <c r="L62" s="147"/>
      <c r="M62" s="17"/>
      <c r="N62" s="147"/>
      <c r="O62" s="404">
        <v>1</v>
      </c>
      <c r="P62" s="404"/>
      <c r="Q62" s="148" t="s">
        <v>148</v>
      </c>
      <c r="S62" s="441" t="s">
        <v>164</v>
      </c>
      <c r="T62" s="122">
        <v>1.01</v>
      </c>
      <c r="U62" s="432">
        <v>0</v>
      </c>
      <c r="V62" s="432">
        <f t="shared" si="20"/>
        <v>0</v>
      </c>
      <c r="W62" s="432">
        <f t="shared" si="10"/>
        <v>0</v>
      </c>
      <c r="X62" s="432">
        <f t="shared" si="11"/>
        <v>0</v>
      </c>
      <c r="Y62" s="478">
        <f t="shared" si="12"/>
        <v>0</v>
      </c>
      <c r="Z62" s="478">
        <f t="shared" si="13"/>
        <v>0</v>
      </c>
      <c r="AA62" s="478">
        <f t="shared" si="14"/>
        <v>0</v>
      </c>
      <c r="AB62" s="478">
        <f t="shared" si="15"/>
        <v>0</v>
      </c>
      <c r="AC62" s="478">
        <f t="shared" si="16"/>
        <v>0</v>
      </c>
      <c r="AD62" s="478">
        <f t="shared" si="17"/>
        <v>0</v>
      </c>
      <c r="AE62" s="404">
        <v>1</v>
      </c>
      <c r="AF62" s="502">
        <f t="shared" si="18"/>
        <v>0</v>
      </c>
      <c r="AG62" s="172" t="s">
        <v>148</v>
      </c>
      <c r="AI62" s="504">
        <f t="shared" si="19"/>
        <v>0</v>
      </c>
      <c r="AJ62" s="120" t="s">
        <v>164</v>
      </c>
      <c r="AK62" s="122">
        <v>1.01</v>
      </c>
      <c r="AL62" s="432"/>
      <c r="AM62" s="432"/>
      <c r="AN62" s="432"/>
      <c r="AO62" s="432"/>
      <c r="AP62" s="432"/>
      <c r="AQ62" s="432"/>
      <c r="AR62" s="432"/>
      <c r="AS62" s="432"/>
      <c r="AT62" s="432"/>
      <c r="AU62" s="432"/>
      <c r="AV62" s="404">
        <v>1</v>
      </c>
      <c r="AW62" s="432"/>
      <c r="AX62" s="148" t="s">
        <v>148</v>
      </c>
    </row>
    <row r="63" spans="1:50" ht="31.5" customHeight="1">
      <c r="A63" s="527" t="s">
        <v>41</v>
      </c>
      <c r="B63" s="156" t="s">
        <v>316</v>
      </c>
      <c r="C63" s="62" t="s">
        <v>164</v>
      </c>
      <c r="D63" s="64">
        <v>1</v>
      </c>
      <c r="E63" s="21">
        <v>0.74403999999999992</v>
      </c>
      <c r="F63" s="45">
        <f t="shared" si="28"/>
        <v>0.74403999999999992</v>
      </c>
      <c r="G63" s="149">
        <f>F63*$G$4</f>
        <v>7.4403999999999998E-2</v>
      </c>
      <c r="H63" s="149">
        <f>G63+F63</f>
        <v>0.81844399999999995</v>
      </c>
      <c r="I63" s="149">
        <f>H63*$I$4</f>
        <v>6.5475519999999995E-2</v>
      </c>
      <c r="J63" s="149">
        <f>I63+H63</f>
        <v>0.88391951999999996</v>
      </c>
      <c r="K63" s="79">
        <f>J63*$K$4</f>
        <v>2.6517585599999997E-2</v>
      </c>
      <c r="L63" s="149">
        <f>J63+K63</f>
        <v>0.91043710559999991</v>
      </c>
      <c r="M63" s="8">
        <f>L63*$M$4</f>
        <v>0.16387867900799999</v>
      </c>
      <c r="N63" s="149">
        <f>M63+L63</f>
        <v>1.0743157846079998</v>
      </c>
      <c r="O63" s="399">
        <v>2088.17</v>
      </c>
      <c r="P63" s="400">
        <f t="shared" si="29"/>
        <v>2243.3539919448872</v>
      </c>
      <c r="Q63" s="80"/>
      <c r="S63" s="441" t="s">
        <v>164</v>
      </c>
      <c r="T63" s="64">
        <v>1</v>
      </c>
      <c r="U63" s="432">
        <v>7.5</v>
      </c>
      <c r="V63" s="432">
        <f t="shared" si="20"/>
        <v>7.5</v>
      </c>
      <c r="W63" s="432">
        <f t="shared" si="10"/>
        <v>0.75</v>
      </c>
      <c r="X63" s="432">
        <f t="shared" si="11"/>
        <v>8.25</v>
      </c>
      <c r="Y63" s="478">
        <f t="shared" si="12"/>
        <v>0.66</v>
      </c>
      <c r="Z63" s="478">
        <f t="shared" si="13"/>
        <v>8.91</v>
      </c>
      <c r="AA63" s="478">
        <f t="shared" si="14"/>
        <v>0.26729999999999998</v>
      </c>
      <c r="AB63" s="478">
        <f t="shared" si="15"/>
        <v>9.1773000000000007</v>
      </c>
      <c r="AC63" s="478">
        <f t="shared" si="16"/>
        <v>1.6519140000000001</v>
      </c>
      <c r="AD63" s="478">
        <f t="shared" si="17"/>
        <v>10.829214</v>
      </c>
      <c r="AE63" s="399">
        <v>2088.17</v>
      </c>
      <c r="AF63" s="502">
        <f t="shared" si="18"/>
        <v>22613.23979838</v>
      </c>
      <c r="AG63" s="66"/>
      <c r="AI63" s="504">
        <f t="shared" si="19"/>
        <v>-20369.885806435112</v>
      </c>
      <c r="AJ63" s="62" t="s">
        <v>164</v>
      </c>
      <c r="AK63" s="64">
        <v>1</v>
      </c>
      <c r="AL63" s="432"/>
      <c r="AM63" s="432"/>
      <c r="AN63" s="432"/>
      <c r="AO63" s="432"/>
      <c r="AP63" s="432"/>
      <c r="AQ63" s="432"/>
      <c r="AR63" s="432"/>
      <c r="AS63" s="432"/>
      <c r="AT63" s="432"/>
      <c r="AU63" s="432"/>
      <c r="AV63" s="399">
        <v>2088.17</v>
      </c>
      <c r="AW63" s="432"/>
      <c r="AX63" s="80"/>
    </row>
    <row r="64" spans="1:50" ht="31.5" customHeight="1" thickBot="1">
      <c r="A64" s="526" t="s">
        <v>187</v>
      </c>
      <c r="B64" s="157" t="s">
        <v>180</v>
      </c>
      <c r="C64" s="68" t="s">
        <v>164</v>
      </c>
      <c r="D64" s="70">
        <v>1.01</v>
      </c>
      <c r="E64" s="150">
        <v>0</v>
      </c>
      <c r="F64" s="45">
        <f t="shared" si="28"/>
        <v>0</v>
      </c>
      <c r="G64" s="152"/>
      <c r="H64" s="152"/>
      <c r="I64" s="152"/>
      <c r="J64" s="152"/>
      <c r="K64" s="90"/>
      <c r="L64" s="152"/>
      <c r="M64" s="7"/>
      <c r="N64" s="152"/>
      <c r="O64" s="406">
        <v>2088.17</v>
      </c>
      <c r="P64" s="410"/>
      <c r="Q64" s="153" t="s">
        <v>148</v>
      </c>
      <c r="S64" s="441" t="s">
        <v>164</v>
      </c>
      <c r="T64" s="70">
        <v>1.01</v>
      </c>
      <c r="U64" s="432">
        <v>0</v>
      </c>
      <c r="V64" s="432">
        <f t="shared" si="20"/>
        <v>0</v>
      </c>
      <c r="W64" s="432">
        <f t="shared" si="10"/>
        <v>0</v>
      </c>
      <c r="X64" s="432">
        <f t="shared" si="11"/>
        <v>0</v>
      </c>
      <c r="Y64" s="478">
        <f t="shared" si="12"/>
        <v>0</v>
      </c>
      <c r="Z64" s="478">
        <f t="shared" si="13"/>
        <v>0</v>
      </c>
      <c r="AA64" s="478">
        <f t="shared" si="14"/>
        <v>0</v>
      </c>
      <c r="AB64" s="478">
        <f t="shared" si="15"/>
        <v>0</v>
      </c>
      <c r="AC64" s="478">
        <f t="shared" si="16"/>
        <v>0</v>
      </c>
      <c r="AD64" s="478">
        <f t="shared" si="17"/>
        <v>0</v>
      </c>
      <c r="AE64" s="406">
        <v>2088.17</v>
      </c>
      <c r="AF64" s="502">
        <f t="shared" si="18"/>
        <v>0</v>
      </c>
      <c r="AG64" s="172" t="s">
        <v>148</v>
      </c>
      <c r="AI64" s="504">
        <f t="shared" si="19"/>
        <v>0</v>
      </c>
      <c r="AJ64" s="68" t="s">
        <v>164</v>
      </c>
      <c r="AK64" s="70">
        <v>1.01</v>
      </c>
      <c r="AL64" s="432"/>
      <c r="AM64" s="432"/>
      <c r="AN64" s="432"/>
      <c r="AO64" s="432"/>
      <c r="AP64" s="432"/>
      <c r="AQ64" s="432"/>
      <c r="AR64" s="432"/>
      <c r="AS64" s="432"/>
      <c r="AT64" s="432"/>
      <c r="AU64" s="432"/>
      <c r="AV64" s="406">
        <v>2088.17</v>
      </c>
      <c r="AW64" s="432"/>
      <c r="AX64" s="153" t="s">
        <v>148</v>
      </c>
    </row>
    <row r="65" spans="1:50" ht="31.5" customHeight="1">
      <c r="A65" s="527" t="s">
        <v>42</v>
      </c>
      <c r="B65" s="158" t="s">
        <v>309</v>
      </c>
      <c r="C65" s="88" t="s">
        <v>164</v>
      </c>
      <c r="D65" s="45">
        <v>1</v>
      </c>
      <c r="E65" s="39">
        <v>1.0965199999999999</v>
      </c>
      <c r="F65" s="45">
        <f t="shared" si="28"/>
        <v>1.0965199999999999</v>
      </c>
      <c r="G65" s="142">
        <f>F65*$G$4</f>
        <v>0.109652</v>
      </c>
      <c r="H65" s="142">
        <f>G65+F65</f>
        <v>1.206172</v>
      </c>
      <c r="I65" s="142">
        <f>H65*$I$4</f>
        <v>9.6493759999999998E-2</v>
      </c>
      <c r="J65" s="142">
        <f>I65+H65</f>
        <v>1.30266576</v>
      </c>
      <c r="K65" s="143">
        <f>J65*$K$4</f>
        <v>3.9079972800000001E-2</v>
      </c>
      <c r="L65" s="142">
        <f>J65+K65</f>
        <v>1.3417457328</v>
      </c>
      <c r="M65" s="16">
        <f>L65*$M$4</f>
        <v>0.24151423190399998</v>
      </c>
      <c r="N65" s="142">
        <f>M65+L65</f>
        <v>1.583259964704</v>
      </c>
      <c r="O65" s="402">
        <v>859</v>
      </c>
      <c r="P65" s="402">
        <f t="shared" si="29"/>
        <v>1360.0203096807361</v>
      </c>
      <c r="Q65" s="144"/>
      <c r="S65" s="441" t="s">
        <v>164</v>
      </c>
      <c r="T65" s="45">
        <v>1</v>
      </c>
      <c r="U65" s="432">
        <v>7.5</v>
      </c>
      <c r="V65" s="432">
        <f t="shared" si="20"/>
        <v>7.5</v>
      </c>
      <c r="W65" s="432">
        <f t="shared" si="10"/>
        <v>0.75</v>
      </c>
      <c r="X65" s="432">
        <f t="shared" si="11"/>
        <v>8.25</v>
      </c>
      <c r="Y65" s="478">
        <f t="shared" si="12"/>
        <v>0.66</v>
      </c>
      <c r="Z65" s="478">
        <f t="shared" si="13"/>
        <v>8.91</v>
      </c>
      <c r="AA65" s="478">
        <f t="shared" si="14"/>
        <v>0.26729999999999998</v>
      </c>
      <c r="AB65" s="478">
        <f t="shared" si="15"/>
        <v>9.1773000000000007</v>
      </c>
      <c r="AC65" s="478">
        <f t="shared" si="16"/>
        <v>1.6519140000000001</v>
      </c>
      <c r="AD65" s="478">
        <f t="shared" si="17"/>
        <v>10.829214</v>
      </c>
      <c r="AE65" s="402">
        <v>859</v>
      </c>
      <c r="AF65" s="502">
        <f t="shared" si="18"/>
        <v>9302.2948260000012</v>
      </c>
      <c r="AG65" s="66"/>
      <c r="AI65" s="504">
        <f t="shared" si="19"/>
        <v>-7942.2745163192649</v>
      </c>
      <c r="AJ65" s="88" t="s">
        <v>164</v>
      </c>
      <c r="AK65" s="45">
        <v>1</v>
      </c>
      <c r="AL65" s="432"/>
      <c r="AM65" s="432"/>
      <c r="AN65" s="432"/>
      <c r="AO65" s="432"/>
      <c r="AP65" s="432"/>
      <c r="AQ65" s="432"/>
      <c r="AR65" s="432"/>
      <c r="AS65" s="432"/>
      <c r="AT65" s="432"/>
      <c r="AU65" s="432"/>
      <c r="AV65" s="402">
        <v>859</v>
      </c>
      <c r="AW65" s="432"/>
      <c r="AX65" s="144"/>
    </row>
    <row r="66" spans="1:50" ht="31.5" customHeight="1" thickBot="1">
      <c r="A66" s="526" t="s">
        <v>189</v>
      </c>
      <c r="B66" s="159" t="s">
        <v>184</v>
      </c>
      <c r="C66" s="120" t="s">
        <v>164</v>
      </c>
      <c r="D66" s="122">
        <v>1.01</v>
      </c>
      <c r="E66" s="146">
        <v>0</v>
      </c>
      <c r="F66" s="45">
        <f t="shared" si="28"/>
        <v>0</v>
      </c>
      <c r="G66" s="147"/>
      <c r="H66" s="147"/>
      <c r="I66" s="147"/>
      <c r="J66" s="147"/>
      <c r="K66" s="104"/>
      <c r="L66" s="147"/>
      <c r="M66" s="17"/>
      <c r="N66" s="147"/>
      <c r="O66" s="404">
        <v>859</v>
      </c>
      <c r="P66" s="404"/>
      <c r="Q66" s="148" t="s">
        <v>148</v>
      </c>
      <c r="S66" s="441" t="s">
        <v>164</v>
      </c>
      <c r="T66" s="122">
        <v>1.01</v>
      </c>
      <c r="U66" s="432">
        <v>0</v>
      </c>
      <c r="V66" s="432">
        <f t="shared" si="20"/>
        <v>0</v>
      </c>
      <c r="W66" s="432">
        <f t="shared" si="10"/>
        <v>0</v>
      </c>
      <c r="X66" s="432">
        <f t="shared" si="11"/>
        <v>0</v>
      </c>
      <c r="Y66" s="478">
        <f t="shared" si="12"/>
        <v>0</v>
      </c>
      <c r="Z66" s="478">
        <f t="shared" si="13"/>
        <v>0</v>
      </c>
      <c r="AA66" s="478">
        <f t="shared" si="14"/>
        <v>0</v>
      </c>
      <c r="AB66" s="478">
        <f t="shared" si="15"/>
        <v>0</v>
      </c>
      <c r="AC66" s="478">
        <f t="shared" si="16"/>
        <v>0</v>
      </c>
      <c r="AD66" s="478">
        <f t="shared" si="17"/>
        <v>0</v>
      </c>
      <c r="AE66" s="404">
        <v>859</v>
      </c>
      <c r="AF66" s="502">
        <f t="shared" si="18"/>
        <v>0</v>
      </c>
      <c r="AG66" s="172" t="s">
        <v>148</v>
      </c>
      <c r="AI66" s="504">
        <f t="shared" si="19"/>
        <v>0</v>
      </c>
      <c r="AJ66" s="120" t="s">
        <v>164</v>
      </c>
      <c r="AK66" s="122">
        <v>1.01</v>
      </c>
      <c r="AL66" s="432"/>
      <c r="AM66" s="432"/>
      <c r="AN66" s="432"/>
      <c r="AO66" s="432"/>
      <c r="AP66" s="432"/>
      <c r="AQ66" s="432"/>
      <c r="AR66" s="432"/>
      <c r="AS66" s="432"/>
      <c r="AT66" s="432"/>
      <c r="AU66" s="432"/>
      <c r="AV66" s="404">
        <v>859</v>
      </c>
      <c r="AW66" s="432"/>
      <c r="AX66" s="148" t="s">
        <v>148</v>
      </c>
    </row>
    <row r="67" spans="1:50" ht="31.5" customHeight="1">
      <c r="A67" s="527" t="s">
        <v>72</v>
      </c>
      <c r="B67" s="116" t="s">
        <v>313</v>
      </c>
      <c r="C67" s="5" t="s">
        <v>164</v>
      </c>
      <c r="D67" s="64">
        <v>1</v>
      </c>
      <c r="E67" s="21">
        <v>1.5418000000000001</v>
      </c>
      <c r="F67" s="45">
        <f t="shared" si="28"/>
        <v>1.5418000000000001</v>
      </c>
      <c r="G67" s="149">
        <f>F67*$G$4</f>
        <v>0.15418000000000001</v>
      </c>
      <c r="H67" s="149">
        <f>G67+F67</f>
        <v>1.69598</v>
      </c>
      <c r="I67" s="149">
        <f>H67*$I$4</f>
        <v>0.1356784</v>
      </c>
      <c r="J67" s="149">
        <f>I67+H67</f>
        <v>1.8316584</v>
      </c>
      <c r="K67" s="79">
        <f>J67*$K$4</f>
        <v>5.4949751999999998E-2</v>
      </c>
      <c r="L67" s="149">
        <f>J67+K67</f>
        <v>1.886608152</v>
      </c>
      <c r="M67" s="8">
        <f>L67*$M$4</f>
        <v>0.33958946736000001</v>
      </c>
      <c r="N67" s="149">
        <f>M67+L67</f>
        <v>2.2261976193600002</v>
      </c>
      <c r="O67" s="399">
        <v>685</v>
      </c>
      <c r="P67" s="400">
        <f t="shared" si="29"/>
        <v>1524.9453692616</v>
      </c>
      <c r="Q67" s="80"/>
      <c r="S67" s="446" t="s">
        <v>164</v>
      </c>
      <c r="T67" s="64">
        <v>1</v>
      </c>
      <c r="U67" s="432">
        <v>9.5</v>
      </c>
      <c r="V67" s="432">
        <f t="shared" si="20"/>
        <v>9.5</v>
      </c>
      <c r="W67" s="432">
        <f t="shared" si="10"/>
        <v>0.95000000000000007</v>
      </c>
      <c r="X67" s="432">
        <f t="shared" si="11"/>
        <v>10.45</v>
      </c>
      <c r="Y67" s="478">
        <f t="shared" si="12"/>
        <v>0.83599999999999997</v>
      </c>
      <c r="Z67" s="478">
        <f t="shared" si="13"/>
        <v>11.286</v>
      </c>
      <c r="AA67" s="478">
        <f t="shared" si="14"/>
        <v>0.33857999999999999</v>
      </c>
      <c r="AB67" s="478">
        <f t="shared" si="15"/>
        <v>11.62458</v>
      </c>
      <c r="AC67" s="478">
        <f t="shared" si="16"/>
        <v>2.0924244000000001</v>
      </c>
      <c r="AD67" s="478">
        <f t="shared" si="17"/>
        <v>13.7170044</v>
      </c>
      <c r="AE67" s="399">
        <v>685</v>
      </c>
      <c r="AF67" s="502">
        <f t="shared" si="18"/>
        <v>9396.1480140000003</v>
      </c>
      <c r="AG67" s="66"/>
      <c r="AI67" s="504">
        <f t="shared" si="19"/>
        <v>-7871.2026447384005</v>
      </c>
      <c r="AJ67" s="5" t="s">
        <v>164</v>
      </c>
      <c r="AK67" s="64">
        <v>1</v>
      </c>
      <c r="AL67" s="432"/>
      <c r="AM67" s="432"/>
      <c r="AN67" s="432"/>
      <c r="AO67" s="432"/>
      <c r="AP67" s="432"/>
      <c r="AQ67" s="432"/>
      <c r="AR67" s="432"/>
      <c r="AS67" s="432"/>
      <c r="AT67" s="432"/>
      <c r="AU67" s="432"/>
      <c r="AV67" s="399">
        <v>685</v>
      </c>
      <c r="AW67" s="432"/>
      <c r="AX67" s="80"/>
    </row>
    <row r="68" spans="1:50" ht="31.5" customHeight="1" thickBot="1">
      <c r="A68" s="526" t="s">
        <v>190</v>
      </c>
      <c r="B68" s="117" t="s">
        <v>188</v>
      </c>
      <c r="C68" s="68" t="s">
        <v>164</v>
      </c>
      <c r="D68" s="70">
        <v>1.01</v>
      </c>
      <c r="E68" s="150">
        <v>0</v>
      </c>
      <c r="F68" s="45">
        <f t="shared" si="28"/>
        <v>0</v>
      </c>
      <c r="G68" s="152"/>
      <c r="H68" s="152"/>
      <c r="I68" s="152"/>
      <c r="J68" s="152"/>
      <c r="K68" s="90"/>
      <c r="L68" s="152"/>
      <c r="M68" s="7"/>
      <c r="N68" s="152"/>
      <c r="O68" s="406">
        <v>685</v>
      </c>
      <c r="P68" s="410"/>
      <c r="Q68" s="153" t="s">
        <v>148</v>
      </c>
      <c r="S68" s="441" t="s">
        <v>164</v>
      </c>
      <c r="T68" s="70">
        <v>1.01</v>
      </c>
      <c r="U68" s="432">
        <v>0</v>
      </c>
      <c r="V68" s="432">
        <f t="shared" si="20"/>
        <v>0</v>
      </c>
      <c r="W68" s="432">
        <f t="shared" si="10"/>
        <v>0</v>
      </c>
      <c r="X68" s="432">
        <f t="shared" si="11"/>
        <v>0</v>
      </c>
      <c r="Y68" s="478">
        <f t="shared" si="12"/>
        <v>0</v>
      </c>
      <c r="Z68" s="478">
        <f t="shared" si="13"/>
        <v>0</v>
      </c>
      <c r="AA68" s="478">
        <f t="shared" si="14"/>
        <v>0</v>
      </c>
      <c r="AB68" s="478">
        <f t="shared" si="15"/>
        <v>0</v>
      </c>
      <c r="AC68" s="478">
        <f t="shared" si="16"/>
        <v>0</v>
      </c>
      <c r="AD68" s="478">
        <f t="shared" si="17"/>
        <v>0</v>
      </c>
      <c r="AE68" s="406">
        <v>685</v>
      </c>
      <c r="AF68" s="502">
        <f t="shared" si="18"/>
        <v>0</v>
      </c>
      <c r="AG68" s="172" t="s">
        <v>148</v>
      </c>
      <c r="AI68" s="504">
        <f t="shared" si="19"/>
        <v>0</v>
      </c>
      <c r="AJ68" s="68" t="s">
        <v>164</v>
      </c>
      <c r="AK68" s="70">
        <v>1.01</v>
      </c>
      <c r="AL68" s="432"/>
      <c r="AM68" s="432"/>
      <c r="AN68" s="432"/>
      <c r="AO68" s="432"/>
      <c r="AP68" s="432"/>
      <c r="AQ68" s="432"/>
      <c r="AR68" s="432"/>
      <c r="AS68" s="432"/>
      <c r="AT68" s="432"/>
      <c r="AU68" s="432"/>
      <c r="AV68" s="406">
        <v>685</v>
      </c>
      <c r="AW68" s="432"/>
      <c r="AX68" s="153" t="s">
        <v>148</v>
      </c>
    </row>
    <row r="69" spans="1:50" ht="31.5" customHeight="1">
      <c r="A69" s="527" t="s">
        <v>73</v>
      </c>
      <c r="B69" s="158" t="s">
        <v>315</v>
      </c>
      <c r="C69" s="88" t="s">
        <v>164</v>
      </c>
      <c r="D69" s="45">
        <v>1</v>
      </c>
      <c r="E69" s="39">
        <v>1.5818000000000001</v>
      </c>
      <c r="F69" s="45">
        <f t="shared" si="28"/>
        <v>1.5818000000000001</v>
      </c>
      <c r="G69" s="142">
        <f>F69*$G$4</f>
        <v>0.15818000000000002</v>
      </c>
      <c r="H69" s="142">
        <f>G69+F69</f>
        <v>1.7399800000000001</v>
      </c>
      <c r="I69" s="142">
        <f>H69*$I$4</f>
        <v>0.1391984</v>
      </c>
      <c r="J69" s="142">
        <f>I69+H69</f>
        <v>1.8791784</v>
      </c>
      <c r="K69" s="143">
        <f>J69*$K$4</f>
        <v>5.6375351999999997E-2</v>
      </c>
      <c r="L69" s="142">
        <f>J69+K69</f>
        <v>1.9355537520000001</v>
      </c>
      <c r="M69" s="16">
        <f>L69*$M$4</f>
        <v>0.34839967535999999</v>
      </c>
      <c r="N69" s="142">
        <f>M69+L69</f>
        <v>2.2839534273600002</v>
      </c>
      <c r="O69" s="402">
        <v>1</v>
      </c>
      <c r="P69" s="402">
        <f t="shared" si="29"/>
        <v>2.2839534273600002</v>
      </c>
      <c r="Q69" s="144"/>
      <c r="S69" s="441" t="s">
        <v>164</v>
      </c>
      <c r="T69" s="45">
        <v>1</v>
      </c>
      <c r="U69" s="432">
        <v>9.5</v>
      </c>
      <c r="V69" s="432">
        <f t="shared" si="20"/>
        <v>9.5</v>
      </c>
      <c r="W69" s="432">
        <f t="shared" si="10"/>
        <v>0.95000000000000007</v>
      </c>
      <c r="X69" s="432">
        <f t="shared" si="11"/>
        <v>10.45</v>
      </c>
      <c r="Y69" s="478">
        <f t="shared" si="12"/>
        <v>0.83599999999999997</v>
      </c>
      <c r="Z69" s="478">
        <f t="shared" si="13"/>
        <v>11.286</v>
      </c>
      <c r="AA69" s="478">
        <f t="shared" si="14"/>
        <v>0.33857999999999999</v>
      </c>
      <c r="AB69" s="478">
        <f t="shared" si="15"/>
        <v>11.62458</v>
      </c>
      <c r="AC69" s="478">
        <f t="shared" si="16"/>
        <v>2.0924244000000001</v>
      </c>
      <c r="AD69" s="478">
        <f t="shared" si="17"/>
        <v>13.7170044</v>
      </c>
      <c r="AE69" s="402">
        <v>1</v>
      </c>
      <c r="AF69" s="502">
        <f t="shared" si="18"/>
        <v>13.7170044</v>
      </c>
      <c r="AG69" s="66"/>
      <c r="AI69" s="504">
        <f t="shared" si="19"/>
        <v>-11.43305097264</v>
      </c>
      <c r="AJ69" s="88" t="s">
        <v>164</v>
      </c>
      <c r="AK69" s="45">
        <v>1</v>
      </c>
      <c r="AL69" s="432"/>
      <c r="AM69" s="432"/>
      <c r="AN69" s="432"/>
      <c r="AO69" s="432"/>
      <c r="AP69" s="432"/>
      <c r="AQ69" s="432"/>
      <c r="AR69" s="432"/>
      <c r="AS69" s="432"/>
      <c r="AT69" s="432"/>
      <c r="AU69" s="432"/>
      <c r="AV69" s="402">
        <v>1</v>
      </c>
      <c r="AW69" s="432"/>
      <c r="AX69" s="144"/>
    </row>
    <row r="70" spans="1:50" ht="31.5" customHeight="1" thickBot="1">
      <c r="A70" s="526" t="s">
        <v>191</v>
      </c>
      <c r="B70" s="119" t="s">
        <v>192</v>
      </c>
      <c r="C70" s="120" t="s">
        <v>164</v>
      </c>
      <c r="D70" s="122">
        <v>1.01</v>
      </c>
      <c r="E70" s="146">
        <v>0</v>
      </c>
      <c r="F70" s="45">
        <f t="shared" si="28"/>
        <v>0</v>
      </c>
      <c r="G70" s="147"/>
      <c r="H70" s="147"/>
      <c r="I70" s="147"/>
      <c r="J70" s="147"/>
      <c r="K70" s="104"/>
      <c r="L70" s="147"/>
      <c r="M70" s="17"/>
      <c r="N70" s="147"/>
      <c r="O70" s="404">
        <v>1</v>
      </c>
      <c r="P70" s="404"/>
      <c r="Q70" s="148" t="s">
        <v>148</v>
      </c>
      <c r="S70" s="441" t="s">
        <v>164</v>
      </c>
      <c r="T70" s="122">
        <v>1.01</v>
      </c>
      <c r="U70" s="432">
        <v>0</v>
      </c>
      <c r="V70" s="432">
        <f t="shared" si="20"/>
        <v>0</v>
      </c>
      <c r="W70" s="432">
        <f t="shared" si="10"/>
        <v>0</v>
      </c>
      <c r="X70" s="432">
        <f t="shared" si="11"/>
        <v>0</v>
      </c>
      <c r="Y70" s="478">
        <f t="shared" si="12"/>
        <v>0</v>
      </c>
      <c r="Z70" s="478">
        <f t="shared" si="13"/>
        <v>0</v>
      </c>
      <c r="AA70" s="478">
        <f t="shared" si="14"/>
        <v>0</v>
      </c>
      <c r="AB70" s="478">
        <f t="shared" si="15"/>
        <v>0</v>
      </c>
      <c r="AC70" s="478">
        <f t="shared" si="16"/>
        <v>0</v>
      </c>
      <c r="AD70" s="478">
        <f t="shared" si="17"/>
        <v>0</v>
      </c>
      <c r="AE70" s="404">
        <v>1</v>
      </c>
      <c r="AF70" s="502">
        <f t="shared" si="18"/>
        <v>0</v>
      </c>
      <c r="AG70" s="172" t="s">
        <v>148</v>
      </c>
      <c r="AI70" s="504">
        <f t="shared" si="19"/>
        <v>0</v>
      </c>
      <c r="AJ70" s="120" t="s">
        <v>164</v>
      </c>
      <c r="AK70" s="122">
        <v>1.01</v>
      </c>
      <c r="AL70" s="432"/>
      <c r="AM70" s="432"/>
      <c r="AN70" s="432"/>
      <c r="AO70" s="432"/>
      <c r="AP70" s="432"/>
      <c r="AQ70" s="432"/>
      <c r="AR70" s="432"/>
      <c r="AS70" s="432"/>
      <c r="AT70" s="432"/>
      <c r="AU70" s="432"/>
      <c r="AV70" s="404">
        <v>1</v>
      </c>
      <c r="AW70" s="432"/>
      <c r="AX70" s="148" t="s">
        <v>148</v>
      </c>
    </row>
    <row r="71" spans="1:50" ht="31.5" customHeight="1">
      <c r="A71" s="527" t="s">
        <v>43</v>
      </c>
      <c r="B71" s="116" t="s">
        <v>317</v>
      </c>
      <c r="C71" s="62" t="s">
        <v>164</v>
      </c>
      <c r="D71" s="64">
        <v>1</v>
      </c>
      <c r="E71" s="21">
        <v>2.0526</v>
      </c>
      <c r="F71" s="45">
        <f t="shared" si="28"/>
        <v>2.0526</v>
      </c>
      <c r="G71" s="149">
        <f>F71*$G$4</f>
        <v>0.20526</v>
      </c>
      <c r="H71" s="149">
        <f>G71+F71</f>
        <v>2.25786</v>
      </c>
      <c r="I71" s="149">
        <f>H71*$I$4</f>
        <v>0.18062880000000001</v>
      </c>
      <c r="J71" s="149">
        <f>I71+H71</f>
        <v>2.4384888</v>
      </c>
      <c r="K71" s="79">
        <f>J71*$K$4</f>
        <v>7.3154663999999994E-2</v>
      </c>
      <c r="L71" s="149">
        <f>J71+K71</f>
        <v>2.511643464</v>
      </c>
      <c r="M71" s="8">
        <f>L71*$M$4</f>
        <v>0.45209582352</v>
      </c>
      <c r="N71" s="149">
        <f>M71+L71</f>
        <v>2.9637392875200002</v>
      </c>
      <c r="O71" s="399">
        <v>461</v>
      </c>
      <c r="P71" s="400">
        <f t="shared" si="29"/>
        <v>1366.28381154672</v>
      </c>
      <c r="Q71" s="80"/>
      <c r="S71" s="441" t="s">
        <v>164</v>
      </c>
      <c r="T71" s="64">
        <v>1</v>
      </c>
      <c r="U71" s="432">
        <v>12.5</v>
      </c>
      <c r="V71" s="432">
        <f t="shared" si="20"/>
        <v>12.5</v>
      </c>
      <c r="W71" s="432">
        <f t="shared" ref="W71:W134" si="30">V71*10%</f>
        <v>1.25</v>
      </c>
      <c r="X71" s="432">
        <f t="shared" ref="X71:X134" si="31">SUM(V71:W71)</f>
        <v>13.75</v>
      </c>
      <c r="Y71" s="478">
        <f t="shared" ref="Y71:Y134" si="32">X71*8%</f>
        <v>1.1000000000000001</v>
      </c>
      <c r="Z71" s="478">
        <f t="shared" ref="Z71:Z134" si="33">SUM(X71:Y71)</f>
        <v>14.85</v>
      </c>
      <c r="AA71" s="478">
        <f t="shared" ref="AA71:AA134" si="34">Z71*3%</f>
        <v>0.44549999999999995</v>
      </c>
      <c r="AB71" s="478">
        <f t="shared" ref="AB71:AB134" si="35">SUM(Z71:AA71)</f>
        <v>15.295499999999999</v>
      </c>
      <c r="AC71" s="478">
        <f t="shared" ref="AC71:AC134" si="36">AB71*18%</f>
        <v>2.7531899999999996</v>
      </c>
      <c r="AD71" s="478">
        <f t="shared" ref="AD71:AD134" si="37">SUM(AB71:AC71)</f>
        <v>18.048689999999997</v>
      </c>
      <c r="AE71" s="399">
        <v>461</v>
      </c>
      <c r="AF71" s="502">
        <f t="shared" ref="AF71:AF134" si="38">AE71*AD71</f>
        <v>8320.4460899999995</v>
      </c>
      <c r="AG71" s="66"/>
      <c r="AI71" s="504">
        <f t="shared" ref="AI71:AI134" si="39">P71-AF71</f>
        <v>-6954.1622784532792</v>
      </c>
      <c r="AJ71" s="62" t="s">
        <v>164</v>
      </c>
      <c r="AK71" s="64">
        <v>1</v>
      </c>
      <c r="AL71" s="432"/>
      <c r="AM71" s="432"/>
      <c r="AN71" s="432"/>
      <c r="AO71" s="432"/>
      <c r="AP71" s="432"/>
      <c r="AQ71" s="432"/>
      <c r="AR71" s="432"/>
      <c r="AS71" s="432"/>
      <c r="AT71" s="432"/>
      <c r="AU71" s="432"/>
      <c r="AV71" s="399">
        <v>461</v>
      </c>
      <c r="AW71" s="432"/>
      <c r="AX71" s="80"/>
    </row>
    <row r="72" spans="1:50" ht="31.5" customHeight="1" thickBot="1">
      <c r="A72" s="526" t="s">
        <v>193</v>
      </c>
      <c r="B72" s="160" t="s">
        <v>196</v>
      </c>
      <c r="C72" s="68" t="s">
        <v>164</v>
      </c>
      <c r="D72" s="70">
        <v>1.01</v>
      </c>
      <c r="E72" s="150">
        <v>0</v>
      </c>
      <c r="F72" s="45">
        <f t="shared" si="28"/>
        <v>0</v>
      </c>
      <c r="G72" s="152"/>
      <c r="H72" s="152"/>
      <c r="I72" s="152"/>
      <c r="J72" s="152"/>
      <c r="K72" s="90"/>
      <c r="L72" s="152"/>
      <c r="M72" s="7"/>
      <c r="N72" s="152"/>
      <c r="O72" s="406">
        <v>461</v>
      </c>
      <c r="P72" s="410"/>
      <c r="Q72" s="153" t="s">
        <v>148</v>
      </c>
      <c r="S72" s="441" t="s">
        <v>164</v>
      </c>
      <c r="T72" s="70">
        <v>1.01</v>
      </c>
      <c r="U72" s="432">
        <v>0</v>
      </c>
      <c r="V72" s="432">
        <f t="shared" ref="V72:V135" si="40">U72*T72</f>
        <v>0</v>
      </c>
      <c r="W72" s="432">
        <f t="shared" si="30"/>
        <v>0</v>
      </c>
      <c r="X72" s="432">
        <f t="shared" si="31"/>
        <v>0</v>
      </c>
      <c r="Y72" s="478">
        <f t="shared" si="32"/>
        <v>0</v>
      </c>
      <c r="Z72" s="478">
        <f t="shared" si="33"/>
        <v>0</v>
      </c>
      <c r="AA72" s="478">
        <f t="shared" si="34"/>
        <v>0</v>
      </c>
      <c r="AB72" s="478">
        <f t="shared" si="35"/>
        <v>0</v>
      </c>
      <c r="AC72" s="478">
        <f t="shared" si="36"/>
        <v>0</v>
      </c>
      <c r="AD72" s="478">
        <f t="shared" si="37"/>
        <v>0</v>
      </c>
      <c r="AE72" s="406">
        <v>461</v>
      </c>
      <c r="AF72" s="502">
        <f t="shared" si="38"/>
        <v>0</v>
      </c>
      <c r="AG72" s="172" t="s">
        <v>148</v>
      </c>
      <c r="AI72" s="504">
        <f t="shared" si="39"/>
        <v>0</v>
      </c>
      <c r="AJ72" s="68" t="s">
        <v>164</v>
      </c>
      <c r="AK72" s="70">
        <v>1.01</v>
      </c>
      <c r="AL72" s="432"/>
      <c r="AM72" s="432"/>
      <c r="AN72" s="432"/>
      <c r="AO72" s="432"/>
      <c r="AP72" s="432"/>
      <c r="AQ72" s="432"/>
      <c r="AR72" s="432"/>
      <c r="AS72" s="432"/>
      <c r="AT72" s="432"/>
      <c r="AU72" s="432"/>
      <c r="AV72" s="406">
        <v>461</v>
      </c>
      <c r="AW72" s="432"/>
      <c r="AX72" s="153" t="s">
        <v>148</v>
      </c>
    </row>
    <row r="73" spans="1:50" ht="31.5" customHeight="1">
      <c r="A73" s="527" t="s">
        <v>74</v>
      </c>
      <c r="B73" s="87" t="s">
        <v>318</v>
      </c>
      <c r="C73" s="88" t="s">
        <v>164</v>
      </c>
      <c r="D73" s="45">
        <v>1</v>
      </c>
      <c r="E73" s="39">
        <v>2.5754799999999998</v>
      </c>
      <c r="F73" s="45">
        <f t="shared" si="28"/>
        <v>2.5754799999999998</v>
      </c>
      <c r="G73" s="142">
        <f>F73*$G$4</f>
        <v>0.257548</v>
      </c>
      <c r="H73" s="142">
        <f>G73+F73</f>
        <v>2.8330279999999997</v>
      </c>
      <c r="I73" s="142">
        <f>H73*$I$4</f>
        <v>0.22664223999999997</v>
      </c>
      <c r="J73" s="142">
        <f>I73+H73</f>
        <v>3.0596702399999995</v>
      </c>
      <c r="K73" s="143">
        <f>J73*$K$4</f>
        <v>9.1790107199999985E-2</v>
      </c>
      <c r="L73" s="142">
        <f>J73+K73</f>
        <v>3.1514603471999996</v>
      </c>
      <c r="M73" s="16">
        <f>L73*$M$4</f>
        <v>0.56726286249599989</v>
      </c>
      <c r="N73" s="142">
        <f>M73+L73</f>
        <v>3.7187232096959995</v>
      </c>
      <c r="O73" s="402">
        <v>1</v>
      </c>
      <c r="P73" s="402">
        <f t="shared" si="29"/>
        <v>3.7187232096959995</v>
      </c>
      <c r="Q73" s="144"/>
      <c r="S73" s="441" t="s">
        <v>164</v>
      </c>
      <c r="T73" s="45">
        <v>1</v>
      </c>
      <c r="U73" s="432">
        <v>12.5</v>
      </c>
      <c r="V73" s="432">
        <f t="shared" si="40"/>
        <v>12.5</v>
      </c>
      <c r="W73" s="432">
        <f t="shared" si="30"/>
        <v>1.25</v>
      </c>
      <c r="X73" s="432">
        <f t="shared" si="31"/>
        <v>13.75</v>
      </c>
      <c r="Y73" s="478">
        <f t="shared" si="32"/>
        <v>1.1000000000000001</v>
      </c>
      <c r="Z73" s="478">
        <f t="shared" si="33"/>
        <v>14.85</v>
      </c>
      <c r="AA73" s="478">
        <f t="shared" si="34"/>
        <v>0.44549999999999995</v>
      </c>
      <c r="AB73" s="478">
        <f t="shared" si="35"/>
        <v>15.295499999999999</v>
      </c>
      <c r="AC73" s="478">
        <f t="shared" si="36"/>
        <v>2.7531899999999996</v>
      </c>
      <c r="AD73" s="478">
        <f t="shared" si="37"/>
        <v>18.048689999999997</v>
      </c>
      <c r="AE73" s="402">
        <v>1</v>
      </c>
      <c r="AF73" s="502">
        <f t="shared" si="38"/>
        <v>18.048689999999997</v>
      </c>
      <c r="AG73" s="66"/>
      <c r="AI73" s="504">
        <f t="shared" si="39"/>
        <v>-14.329966790303997</v>
      </c>
      <c r="AJ73" s="88" t="s">
        <v>164</v>
      </c>
      <c r="AK73" s="45">
        <v>1</v>
      </c>
      <c r="AL73" s="432"/>
      <c r="AM73" s="432"/>
      <c r="AN73" s="432"/>
      <c r="AO73" s="432"/>
      <c r="AP73" s="432"/>
      <c r="AQ73" s="432"/>
      <c r="AR73" s="432"/>
      <c r="AS73" s="432"/>
      <c r="AT73" s="432"/>
      <c r="AU73" s="432"/>
      <c r="AV73" s="402">
        <v>1</v>
      </c>
      <c r="AW73" s="432"/>
      <c r="AX73" s="144"/>
    </row>
    <row r="74" spans="1:50" ht="31.5" customHeight="1" thickBot="1">
      <c r="A74" s="526" t="s">
        <v>194</v>
      </c>
      <c r="B74" s="155" t="s">
        <v>200</v>
      </c>
      <c r="C74" s="120" t="s">
        <v>164</v>
      </c>
      <c r="D74" s="122">
        <v>1.01</v>
      </c>
      <c r="E74" s="146">
        <v>0</v>
      </c>
      <c r="F74" s="45">
        <f t="shared" si="28"/>
        <v>0</v>
      </c>
      <c r="G74" s="147"/>
      <c r="H74" s="147"/>
      <c r="I74" s="147"/>
      <c r="J74" s="147"/>
      <c r="K74" s="104"/>
      <c r="L74" s="147"/>
      <c r="M74" s="17"/>
      <c r="N74" s="147"/>
      <c r="O74" s="404">
        <v>1</v>
      </c>
      <c r="P74" s="404"/>
      <c r="Q74" s="148" t="s">
        <v>148</v>
      </c>
      <c r="S74" s="441" t="s">
        <v>164</v>
      </c>
      <c r="T74" s="122">
        <v>1.01</v>
      </c>
      <c r="U74" s="432">
        <v>0</v>
      </c>
      <c r="V74" s="432">
        <f t="shared" si="40"/>
        <v>0</v>
      </c>
      <c r="W74" s="432">
        <f t="shared" si="30"/>
        <v>0</v>
      </c>
      <c r="X74" s="432">
        <f t="shared" si="31"/>
        <v>0</v>
      </c>
      <c r="Y74" s="478">
        <f t="shared" si="32"/>
        <v>0</v>
      </c>
      <c r="Z74" s="478">
        <f t="shared" si="33"/>
        <v>0</v>
      </c>
      <c r="AA74" s="478">
        <f t="shared" si="34"/>
        <v>0</v>
      </c>
      <c r="AB74" s="478">
        <f t="shared" si="35"/>
        <v>0</v>
      </c>
      <c r="AC74" s="478">
        <f t="shared" si="36"/>
        <v>0</v>
      </c>
      <c r="AD74" s="478">
        <f t="shared" si="37"/>
        <v>0</v>
      </c>
      <c r="AE74" s="404">
        <v>1</v>
      </c>
      <c r="AF74" s="502">
        <f t="shared" si="38"/>
        <v>0</v>
      </c>
      <c r="AG74" s="172" t="s">
        <v>148</v>
      </c>
      <c r="AI74" s="504">
        <f t="shared" si="39"/>
        <v>0</v>
      </c>
      <c r="AJ74" s="120" t="s">
        <v>164</v>
      </c>
      <c r="AK74" s="122">
        <v>1.01</v>
      </c>
      <c r="AL74" s="432"/>
      <c r="AM74" s="432"/>
      <c r="AN74" s="432"/>
      <c r="AO74" s="432"/>
      <c r="AP74" s="432"/>
      <c r="AQ74" s="432"/>
      <c r="AR74" s="432"/>
      <c r="AS74" s="432"/>
      <c r="AT74" s="432"/>
      <c r="AU74" s="432"/>
      <c r="AV74" s="404">
        <v>1</v>
      </c>
      <c r="AW74" s="432"/>
      <c r="AX74" s="148" t="s">
        <v>148</v>
      </c>
    </row>
    <row r="75" spans="1:50" ht="31.5" customHeight="1">
      <c r="A75" s="527" t="s">
        <v>75</v>
      </c>
      <c r="B75" s="84" t="s">
        <v>319</v>
      </c>
      <c r="C75" s="62" t="s">
        <v>164</v>
      </c>
      <c r="D75" s="64">
        <v>1</v>
      </c>
      <c r="E75" s="21">
        <v>3.4649999999999999</v>
      </c>
      <c r="F75" s="45">
        <f t="shared" si="28"/>
        <v>3.4649999999999999</v>
      </c>
      <c r="G75" s="149">
        <f>F75*$G$4</f>
        <v>0.34650000000000003</v>
      </c>
      <c r="H75" s="149">
        <f>G75+F75</f>
        <v>3.8114999999999997</v>
      </c>
      <c r="I75" s="149">
        <f>H75*$I$4</f>
        <v>0.30491999999999997</v>
      </c>
      <c r="J75" s="149">
        <f>I75+H75</f>
        <v>4.1164199999999997</v>
      </c>
      <c r="K75" s="79">
        <f>J75*$K$4</f>
        <v>0.12349259999999999</v>
      </c>
      <c r="L75" s="149">
        <f>J75+K75</f>
        <v>4.2399125999999994</v>
      </c>
      <c r="M75" s="8">
        <f>L75*$M$4</f>
        <v>0.76318426799999983</v>
      </c>
      <c r="N75" s="149">
        <f>M75+L75</f>
        <v>5.0030968679999992</v>
      </c>
      <c r="O75" s="399">
        <v>1</v>
      </c>
      <c r="P75" s="400">
        <f t="shared" si="29"/>
        <v>5.0030968679999992</v>
      </c>
      <c r="Q75" s="80"/>
      <c r="S75" s="441" t="s">
        <v>164</v>
      </c>
      <c r="T75" s="64">
        <v>1</v>
      </c>
      <c r="U75" s="432">
        <v>25</v>
      </c>
      <c r="V75" s="432">
        <f t="shared" si="40"/>
        <v>25</v>
      </c>
      <c r="W75" s="432">
        <f t="shared" si="30"/>
        <v>2.5</v>
      </c>
      <c r="X75" s="432">
        <f t="shared" si="31"/>
        <v>27.5</v>
      </c>
      <c r="Y75" s="478">
        <f t="shared" si="32"/>
        <v>2.2000000000000002</v>
      </c>
      <c r="Z75" s="478">
        <f t="shared" si="33"/>
        <v>29.7</v>
      </c>
      <c r="AA75" s="478">
        <f t="shared" si="34"/>
        <v>0.8909999999999999</v>
      </c>
      <c r="AB75" s="478">
        <f t="shared" si="35"/>
        <v>30.590999999999998</v>
      </c>
      <c r="AC75" s="478">
        <f t="shared" si="36"/>
        <v>5.5063799999999992</v>
      </c>
      <c r="AD75" s="478">
        <f t="shared" si="37"/>
        <v>36.097379999999994</v>
      </c>
      <c r="AE75" s="399">
        <v>1</v>
      </c>
      <c r="AF75" s="502">
        <f t="shared" si="38"/>
        <v>36.097379999999994</v>
      </c>
      <c r="AG75" s="66"/>
      <c r="AI75" s="504">
        <f t="shared" si="39"/>
        <v>-31.094283131999994</v>
      </c>
      <c r="AJ75" s="62" t="s">
        <v>164</v>
      </c>
      <c r="AK75" s="64">
        <v>1</v>
      </c>
      <c r="AL75" s="432"/>
      <c r="AM75" s="432"/>
      <c r="AN75" s="432"/>
      <c r="AO75" s="432"/>
      <c r="AP75" s="432"/>
      <c r="AQ75" s="432"/>
      <c r="AR75" s="432"/>
      <c r="AS75" s="432"/>
      <c r="AT75" s="432"/>
      <c r="AU75" s="432"/>
      <c r="AV75" s="399">
        <v>1</v>
      </c>
      <c r="AW75" s="432"/>
      <c r="AX75" s="80"/>
    </row>
    <row r="76" spans="1:50" ht="31.5" customHeight="1" thickBot="1">
      <c r="A76" s="526" t="s">
        <v>195</v>
      </c>
      <c r="B76" s="85" t="s">
        <v>204</v>
      </c>
      <c r="C76" s="68" t="s">
        <v>164</v>
      </c>
      <c r="D76" s="70">
        <v>1.01</v>
      </c>
      <c r="E76" s="150">
        <v>0</v>
      </c>
      <c r="F76" s="45">
        <f t="shared" si="28"/>
        <v>0</v>
      </c>
      <c r="G76" s="152"/>
      <c r="H76" s="152"/>
      <c r="I76" s="152"/>
      <c r="J76" s="152"/>
      <c r="K76" s="90"/>
      <c r="L76" s="152"/>
      <c r="M76" s="7"/>
      <c r="N76" s="152"/>
      <c r="O76" s="406">
        <v>1</v>
      </c>
      <c r="P76" s="411"/>
      <c r="Q76" s="153" t="s">
        <v>148</v>
      </c>
      <c r="S76" s="441" t="s">
        <v>164</v>
      </c>
      <c r="T76" s="70">
        <v>1.01</v>
      </c>
      <c r="U76" s="432">
        <v>0</v>
      </c>
      <c r="V76" s="432">
        <f t="shared" si="40"/>
        <v>0</v>
      </c>
      <c r="W76" s="432">
        <f t="shared" si="30"/>
        <v>0</v>
      </c>
      <c r="X76" s="432">
        <f t="shared" si="31"/>
        <v>0</v>
      </c>
      <c r="Y76" s="478">
        <f t="shared" si="32"/>
        <v>0</v>
      </c>
      <c r="Z76" s="478">
        <f t="shared" si="33"/>
        <v>0</v>
      </c>
      <c r="AA76" s="478">
        <f t="shared" si="34"/>
        <v>0</v>
      </c>
      <c r="AB76" s="478">
        <f t="shared" si="35"/>
        <v>0</v>
      </c>
      <c r="AC76" s="478">
        <f t="shared" si="36"/>
        <v>0</v>
      </c>
      <c r="AD76" s="478">
        <f t="shared" si="37"/>
        <v>0</v>
      </c>
      <c r="AE76" s="406">
        <v>1</v>
      </c>
      <c r="AF76" s="502">
        <f t="shared" si="38"/>
        <v>0</v>
      </c>
      <c r="AG76" s="172" t="s">
        <v>148</v>
      </c>
      <c r="AI76" s="504">
        <f t="shared" si="39"/>
        <v>0</v>
      </c>
      <c r="AJ76" s="68" t="s">
        <v>164</v>
      </c>
      <c r="AK76" s="70">
        <v>1.01</v>
      </c>
      <c r="AL76" s="432"/>
      <c r="AM76" s="432"/>
      <c r="AN76" s="432"/>
      <c r="AO76" s="432"/>
      <c r="AP76" s="432"/>
      <c r="AQ76" s="432"/>
      <c r="AR76" s="432"/>
      <c r="AS76" s="432"/>
      <c r="AT76" s="432"/>
      <c r="AU76" s="432"/>
      <c r="AV76" s="406">
        <v>1</v>
      </c>
      <c r="AW76" s="432"/>
      <c r="AX76" s="153" t="s">
        <v>148</v>
      </c>
    </row>
    <row r="77" spans="1:50" ht="31.5" customHeight="1">
      <c r="A77" s="527" t="s">
        <v>44</v>
      </c>
      <c r="B77" s="161" t="s">
        <v>321</v>
      </c>
      <c r="C77" s="88" t="s">
        <v>164</v>
      </c>
      <c r="D77" s="45">
        <v>1</v>
      </c>
      <c r="E77" s="39">
        <v>0.41270000000000001</v>
      </c>
      <c r="F77" s="45">
        <f t="shared" si="28"/>
        <v>0.41270000000000001</v>
      </c>
      <c r="G77" s="142">
        <f>F77*$G$4</f>
        <v>4.1270000000000001E-2</v>
      </c>
      <c r="H77" s="142">
        <f>G77+F77</f>
        <v>0.45396999999999998</v>
      </c>
      <c r="I77" s="142">
        <f>H77*$I$4</f>
        <v>3.6317599999999998E-2</v>
      </c>
      <c r="J77" s="142">
        <f>I77+H77</f>
        <v>0.49028759999999999</v>
      </c>
      <c r="K77" s="143">
        <f>J77*$K$4</f>
        <v>1.4708628E-2</v>
      </c>
      <c r="L77" s="142">
        <f>J77+K77</f>
        <v>0.50499622799999999</v>
      </c>
      <c r="M77" s="16">
        <f>L77*$M$4</f>
        <v>9.0899321039999995E-2</v>
      </c>
      <c r="N77" s="142">
        <f>M77+L77</f>
        <v>0.59589554903999997</v>
      </c>
      <c r="O77" s="402">
        <v>125</v>
      </c>
      <c r="P77" s="400">
        <f t="shared" si="29"/>
        <v>74.486943629999999</v>
      </c>
      <c r="Q77" s="144"/>
      <c r="S77" s="441" t="s">
        <v>164</v>
      </c>
      <c r="T77" s="45">
        <v>1</v>
      </c>
      <c r="U77" s="432">
        <v>0.5</v>
      </c>
      <c r="V77" s="432">
        <f t="shared" si="40"/>
        <v>0.5</v>
      </c>
      <c r="W77" s="432">
        <f t="shared" si="30"/>
        <v>0.05</v>
      </c>
      <c r="X77" s="432">
        <f t="shared" si="31"/>
        <v>0.55000000000000004</v>
      </c>
      <c r="Y77" s="478">
        <f t="shared" si="32"/>
        <v>4.4000000000000004E-2</v>
      </c>
      <c r="Z77" s="478">
        <f t="shared" si="33"/>
        <v>0.59400000000000008</v>
      </c>
      <c r="AA77" s="478">
        <f t="shared" si="34"/>
        <v>1.7820000000000003E-2</v>
      </c>
      <c r="AB77" s="478">
        <f t="shared" si="35"/>
        <v>0.61182000000000003</v>
      </c>
      <c r="AC77" s="478">
        <f t="shared" si="36"/>
        <v>0.11012760000000001</v>
      </c>
      <c r="AD77" s="478">
        <f t="shared" si="37"/>
        <v>0.72194760000000002</v>
      </c>
      <c r="AE77" s="402">
        <v>125</v>
      </c>
      <c r="AF77" s="502">
        <f t="shared" si="38"/>
        <v>90.243449999999996</v>
      </c>
      <c r="AG77" s="66"/>
      <c r="AI77" s="504">
        <f t="shared" si="39"/>
        <v>-15.756506369999997</v>
      </c>
      <c r="AJ77" s="88" t="s">
        <v>164</v>
      </c>
      <c r="AK77" s="45">
        <v>1</v>
      </c>
      <c r="AL77" s="432"/>
      <c r="AM77" s="432"/>
      <c r="AN77" s="432"/>
      <c r="AO77" s="432"/>
      <c r="AP77" s="432"/>
      <c r="AQ77" s="432"/>
      <c r="AR77" s="432"/>
      <c r="AS77" s="432"/>
      <c r="AT77" s="432"/>
      <c r="AU77" s="432"/>
      <c r="AV77" s="402">
        <v>125</v>
      </c>
      <c r="AW77" s="432"/>
      <c r="AX77" s="144"/>
    </row>
    <row r="78" spans="1:50" s="208" customFormat="1" ht="31.5" customHeight="1" thickBot="1">
      <c r="A78" s="526" t="s">
        <v>197</v>
      </c>
      <c r="B78" s="162" t="s">
        <v>320</v>
      </c>
      <c r="C78" s="120" t="s">
        <v>164</v>
      </c>
      <c r="D78" s="122">
        <v>1.01</v>
      </c>
      <c r="E78" s="146">
        <v>0</v>
      </c>
      <c r="F78" s="45">
        <f t="shared" si="28"/>
        <v>0</v>
      </c>
      <c r="G78" s="147"/>
      <c r="H78" s="147"/>
      <c r="I78" s="147"/>
      <c r="J78" s="147"/>
      <c r="K78" s="104"/>
      <c r="L78" s="147"/>
      <c r="M78" s="17"/>
      <c r="N78" s="147"/>
      <c r="O78" s="404">
        <v>125</v>
      </c>
      <c r="P78" s="410"/>
      <c r="Q78" s="148" t="s">
        <v>148</v>
      </c>
      <c r="S78" s="441" t="s">
        <v>164</v>
      </c>
      <c r="T78" s="122">
        <v>1.01</v>
      </c>
      <c r="U78" s="434">
        <v>0</v>
      </c>
      <c r="V78" s="434">
        <f t="shared" si="40"/>
        <v>0</v>
      </c>
      <c r="W78" s="434">
        <f t="shared" si="30"/>
        <v>0</v>
      </c>
      <c r="X78" s="434">
        <f t="shared" si="31"/>
        <v>0</v>
      </c>
      <c r="Y78" s="556">
        <f t="shared" si="32"/>
        <v>0</v>
      </c>
      <c r="Z78" s="556">
        <f t="shared" si="33"/>
        <v>0</v>
      </c>
      <c r="AA78" s="556">
        <f t="shared" si="34"/>
        <v>0</v>
      </c>
      <c r="AB78" s="556">
        <f t="shared" si="35"/>
        <v>0</v>
      </c>
      <c r="AC78" s="556">
        <f t="shared" si="36"/>
        <v>0</v>
      </c>
      <c r="AD78" s="556">
        <f t="shared" si="37"/>
        <v>0</v>
      </c>
      <c r="AE78" s="404">
        <v>125</v>
      </c>
      <c r="AF78" s="557">
        <f t="shared" si="38"/>
        <v>0</v>
      </c>
      <c r="AG78" s="172" t="s">
        <v>148</v>
      </c>
      <c r="AI78" s="558">
        <f t="shared" si="39"/>
        <v>0</v>
      </c>
      <c r="AJ78" s="120" t="s">
        <v>164</v>
      </c>
      <c r="AK78" s="122">
        <v>1.01</v>
      </c>
      <c r="AL78" s="434"/>
      <c r="AM78" s="434"/>
      <c r="AN78" s="434"/>
      <c r="AO78" s="434"/>
      <c r="AP78" s="434"/>
      <c r="AQ78" s="434"/>
      <c r="AR78" s="434"/>
      <c r="AS78" s="434"/>
      <c r="AT78" s="434"/>
      <c r="AU78" s="434"/>
      <c r="AV78" s="404">
        <v>125</v>
      </c>
      <c r="AW78" s="434"/>
      <c r="AX78" s="148" t="s">
        <v>148</v>
      </c>
    </row>
    <row r="79" spans="1:50" ht="31.5" customHeight="1">
      <c r="A79" s="527">
        <v>45</v>
      </c>
      <c r="B79" s="116" t="s">
        <v>327</v>
      </c>
      <c r="C79" s="5" t="s">
        <v>164</v>
      </c>
      <c r="D79" s="163">
        <v>1</v>
      </c>
      <c r="E79" s="164">
        <v>1.6484000000000001</v>
      </c>
      <c r="F79" s="45">
        <f t="shared" si="28"/>
        <v>1.6484000000000001</v>
      </c>
      <c r="G79" s="149">
        <f>F79*$G$4</f>
        <v>0.16484000000000001</v>
      </c>
      <c r="H79" s="149">
        <f>G79+F79</f>
        <v>1.8132400000000002</v>
      </c>
      <c r="I79" s="149">
        <f>H79*$I$4</f>
        <v>0.14505920000000003</v>
      </c>
      <c r="J79" s="149">
        <f>I79+H79</f>
        <v>1.9582992000000001</v>
      </c>
      <c r="K79" s="79">
        <f>J79*$K$4</f>
        <v>5.8748976000000001E-2</v>
      </c>
      <c r="L79" s="149">
        <f>J79+K79</f>
        <v>2.0170481760000003</v>
      </c>
      <c r="M79" s="8">
        <f>L79*$M$4</f>
        <v>0.36306867168000007</v>
      </c>
      <c r="N79" s="8">
        <f>M79+L79</f>
        <v>2.3801168476800005</v>
      </c>
      <c r="O79" s="399">
        <v>0.8</v>
      </c>
      <c r="P79" s="402">
        <f t="shared" si="29"/>
        <v>1.9040934781440004</v>
      </c>
      <c r="Q79" s="166"/>
      <c r="S79" s="446" t="s">
        <v>164</v>
      </c>
      <c r="T79" s="163">
        <v>1</v>
      </c>
      <c r="U79" s="432">
        <v>1.5</v>
      </c>
      <c r="V79" s="432">
        <f t="shared" si="40"/>
        <v>1.5</v>
      </c>
      <c r="W79" s="432">
        <f t="shared" si="30"/>
        <v>0.15000000000000002</v>
      </c>
      <c r="X79" s="432">
        <f t="shared" si="31"/>
        <v>1.65</v>
      </c>
      <c r="Y79" s="478">
        <f t="shared" si="32"/>
        <v>0.13200000000000001</v>
      </c>
      <c r="Z79" s="478">
        <f t="shared" si="33"/>
        <v>1.782</v>
      </c>
      <c r="AA79" s="478">
        <f t="shared" si="34"/>
        <v>5.3460000000000001E-2</v>
      </c>
      <c r="AB79" s="478">
        <f t="shared" si="35"/>
        <v>1.8354600000000001</v>
      </c>
      <c r="AC79" s="478">
        <f t="shared" si="36"/>
        <v>0.33038279999999998</v>
      </c>
      <c r="AD79" s="478">
        <f t="shared" si="37"/>
        <v>2.1658428000000001</v>
      </c>
      <c r="AE79" s="399">
        <v>0.8</v>
      </c>
      <c r="AF79" s="502">
        <f t="shared" si="38"/>
        <v>1.7326742400000001</v>
      </c>
      <c r="AG79" s="172"/>
      <c r="AI79" s="504">
        <f t="shared" si="39"/>
        <v>0.17141923814400029</v>
      </c>
      <c r="AJ79" s="5" t="s">
        <v>164</v>
      </c>
      <c r="AK79" s="163">
        <v>1</v>
      </c>
      <c r="AL79" s="432"/>
      <c r="AM79" s="432"/>
      <c r="AN79" s="432"/>
      <c r="AO79" s="432"/>
      <c r="AP79" s="432"/>
      <c r="AQ79" s="432"/>
      <c r="AR79" s="432"/>
      <c r="AS79" s="432"/>
      <c r="AT79" s="432"/>
      <c r="AU79" s="432"/>
      <c r="AV79" s="399">
        <v>0.8</v>
      </c>
      <c r="AW79" s="432"/>
      <c r="AX79" s="166"/>
    </row>
    <row r="80" spans="1:50" ht="31.5" customHeight="1" thickBot="1">
      <c r="A80" s="526" t="s">
        <v>198</v>
      </c>
      <c r="B80" s="117" t="s">
        <v>324</v>
      </c>
      <c r="C80" s="167" t="s">
        <v>164</v>
      </c>
      <c r="D80" s="168">
        <v>0.998</v>
      </c>
      <c r="E80" s="169">
        <v>0</v>
      </c>
      <c r="F80" s="45">
        <f t="shared" si="28"/>
        <v>0</v>
      </c>
      <c r="G80" s="171"/>
      <c r="H80" s="171"/>
      <c r="I80" s="171"/>
      <c r="J80" s="171"/>
      <c r="K80" s="115"/>
      <c r="L80" s="171"/>
      <c r="M80" s="81"/>
      <c r="N80" s="81"/>
      <c r="O80" s="412">
        <v>0.8</v>
      </c>
      <c r="P80" s="404"/>
      <c r="Q80" s="148" t="s">
        <v>148</v>
      </c>
      <c r="S80" s="446" t="s">
        <v>164</v>
      </c>
      <c r="T80" s="168">
        <v>0.998</v>
      </c>
      <c r="U80" s="432">
        <v>0</v>
      </c>
      <c r="V80" s="432">
        <f t="shared" si="40"/>
        <v>0</v>
      </c>
      <c r="W80" s="432">
        <f t="shared" si="30"/>
        <v>0</v>
      </c>
      <c r="X80" s="432">
        <f t="shared" si="31"/>
        <v>0</v>
      </c>
      <c r="Y80" s="478">
        <f t="shared" si="32"/>
        <v>0</v>
      </c>
      <c r="Z80" s="478">
        <f t="shared" si="33"/>
        <v>0</v>
      </c>
      <c r="AA80" s="478">
        <f t="shared" si="34"/>
        <v>0</v>
      </c>
      <c r="AB80" s="478">
        <f t="shared" si="35"/>
        <v>0</v>
      </c>
      <c r="AC80" s="478">
        <f t="shared" si="36"/>
        <v>0</v>
      </c>
      <c r="AD80" s="478">
        <f t="shared" si="37"/>
        <v>0</v>
      </c>
      <c r="AE80" s="412">
        <v>0.8</v>
      </c>
      <c r="AF80" s="502">
        <f t="shared" si="38"/>
        <v>0</v>
      </c>
      <c r="AG80" s="172" t="s">
        <v>148</v>
      </c>
      <c r="AI80" s="504">
        <f t="shared" si="39"/>
        <v>0</v>
      </c>
      <c r="AJ80" s="167" t="s">
        <v>164</v>
      </c>
      <c r="AK80" s="168">
        <v>0.998</v>
      </c>
      <c r="AL80" s="432"/>
      <c r="AM80" s="432"/>
      <c r="AN80" s="432"/>
      <c r="AO80" s="432"/>
      <c r="AP80" s="432"/>
      <c r="AQ80" s="432"/>
      <c r="AR80" s="432"/>
      <c r="AS80" s="432"/>
      <c r="AT80" s="432"/>
      <c r="AU80" s="432"/>
      <c r="AV80" s="412">
        <v>0.8</v>
      </c>
      <c r="AW80" s="432"/>
      <c r="AX80" s="148" t="s">
        <v>148</v>
      </c>
    </row>
    <row r="81" spans="1:50" ht="31.5" customHeight="1">
      <c r="A81" s="527">
        <v>46</v>
      </c>
      <c r="B81" s="116" t="s">
        <v>328</v>
      </c>
      <c r="C81" s="5" t="s">
        <v>164</v>
      </c>
      <c r="D81" s="163">
        <v>1</v>
      </c>
      <c r="E81" s="164">
        <v>1.7565999999999997</v>
      </c>
      <c r="F81" s="45">
        <f t="shared" si="28"/>
        <v>1.7565999999999997</v>
      </c>
      <c r="G81" s="149">
        <f>F81*$G$4</f>
        <v>0.17565999999999998</v>
      </c>
      <c r="H81" s="149">
        <f>G81+F81</f>
        <v>1.9322599999999996</v>
      </c>
      <c r="I81" s="149">
        <f>H81*$I$4</f>
        <v>0.15458079999999996</v>
      </c>
      <c r="J81" s="149">
        <f>I81+H81</f>
        <v>2.0868407999999996</v>
      </c>
      <c r="K81" s="79">
        <f>J81*$K$4</f>
        <v>6.2605223999999987E-2</v>
      </c>
      <c r="L81" s="149">
        <f>J81+K81</f>
        <v>2.1494460239999995</v>
      </c>
      <c r="M81" s="8">
        <f>L81*$M$4</f>
        <v>0.3869002843199999</v>
      </c>
      <c r="N81" s="149">
        <f>M81+L81</f>
        <v>2.5363463083199993</v>
      </c>
      <c r="O81" s="399">
        <v>1</v>
      </c>
      <c r="P81" s="400">
        <f t="shared" si="29"/>
        <v>2.5363463083199993</v>
      </c>
      <c r="Q81" s="166"/>
      <c r="S81" s="446" t="s">
        <v>164</v>
      </c>
      <c r="T81" s="163">
        <v>1</v>
      </c>
      <c r="U81" s="432">
        <v>1.6</v>
      </c>
      <c r="V81" s="432">
        <f t="shared" si="40"/>
        <v>1.6</v>
      </c>
      <c r="W81" s="432">
        <f t="shared" si="30"/>
        <v>0.16000000000000003</v>
      </c>
      <c r="X81" s="432">
        <f t="shared" si="31"/>
        <v>1.7600000000000002</v>
      </c>
      <c r="Y81" s="478">
        <f t="shared" si="32"/>
        <v>0.14080000000000001</v>
      </c>
      <c r="Z81" s="478">
        <f t="shared" si="33"/>
        <v>1.9008000000000003</v>
      </c>
      <c r="AA81" s="478">
        <f t="shared" si="34"/>
        <v>5.7024000000000005E-2</v>
      </c>
      <c r="AB81" s="478">
        <f t="shared" si="35"/>
        <v>1.9578240000000002</v>
      </c>
      <c r="AC81" s="478">
        <f t="shared" si="36"/>
        <v>0.35240832000000005</v>
      </c>
      <c r="AD81" s="478">
        <f t="shared" si="37"/>
        <v>2.3102323200000003</v>
      </c>
      <c r="AE81" s="399">
        <v>1</v>
      </c>
      <c r="AF81" s="502">
        <f t="shared" si="38"/>
        <v>2.3102323200000003</v>
      </c>
      <c r="AG81" s="172"/>
      <c r="AI81" s="504">
        <f t="shared" si="39"/>
        <v>0.22611398831999896</v>
      </c>
      <c r="AJ81" s="5" t="s">
        <v>164</v>
      </c>
      <c r="AK81" s="163">
        <v>1</v>
      </c>
      <c r="AL81" s="432"/>
      <c r="AM81" s="432"/>
      <c r="AN81" s="432"/>
      <c r="AO81" s="432"/>
      <c r="AP81" s="432"/>
      <c r="AQ81" s="432"/>
      <c r="AR81" s="432"/>
      <c r="AS81" s="432"/>
      <c r="AT81" s="432"/>
      <c r="AU81" s="432"/>
      <c r="AV81" s="399">
        <v>1</v>
      </c>
      <c r="AW81" s="432"/>
      <c r="AX81" s="166"/>
    </row>
    <row r="82" spans="1:50" ht="31.5" customHeight="1" thickBot="1">
      <c r="A82" s="526" t="s">
        <v>199</v>
      </c>
      <c r="B82" s="117" t="s">
        <v>325</v>
      </c>
      <c r="C82" s="167" t="s">
        <v>164</v>
      </c>
      <c r="D82" s="168">
        <v>0.998</v>
      </c>
      <c r="E82" s="169">
        <v>0</v>
      </c>
      <c r="F82" s="45">
        <f t="shared" si="28"/>
        <v>0</v>
      </c>
      <c r="G82" s="152"/>
      <c r="H82" s="152"/>
      <c r="I82" s="152"/>
      <c r="J82" s="152"/>
      <c r="K82" s="90"/>
      <c r="L82" s="152"/>
      <c r="M82" s="7"/>
      <c r="N82" s="152"/>
      <c r="O82" s="404">
        <v>1</v>
      </c>
      <c r="P82" s="410"/>
      <c r="Q82" s="148" t="s">
        <v>148</v>
      </c>
      <c r="S82" s="446" t="s">
        <v>164</v>
      </c>
      <c r="T82" s="168">
        <v>0.998</v>
      </c>
      <c r="U82" s="432">
        <v>0</v>
      </c>
      <c r="V82" s="432">
        <f t="shared" si="40"/>
        <v>0</v>
      </c>
      <c r="W82" s="432">
        <f t="shared" si="30"/>
        <v>0</v>
      </c>
      <c r="X82" s="432">
        <f t="shared" si="31"/>
        <v>0</v>
      </c>
      <c r="Y82" s="478">
        <f t="shared" si="32"/>
        <v>0</v>
      </c>
      <c r="Z82" s="478">
        <f t="shared" si="33"/>
        <v>0</v>
      </c>
      <c r="AA82" s="478">
        <f t="shared" si="34"/>
        <v>0</v>
      </c>
      <c r="AB82" s="478">
        <f t="shared" si="35"/>
        <v>0</v>
      </c>
      <c r="AC82" s="478">
        <f t="shared" si="36"/>
        <v>0</v>
      </c>
      <c r="AD82" s="478">
        <f t="shared" si="37"/>
        <v>0</v>
      </c>
      <c r="AE82" s="404">
        <v>1</v>
      </c>
      <c r="AF82" s="502">
        <f t="shared" si="38"/>
        <v>0</v>
      </c>
      <c r="AG82" s="172" t="s">
        <v>148</v>
      </c>
      <c r="AI82" s="504">
        <f t="shared" si="39"/>
        <v>0</v>
      </c>
      <c r="AJ82" s="167" t="s">
        <v>164</v>
      </c>
      <c r="AK82" s="168">
        <v>0.998</v>
      </c>
      <c r="AL82" s="432"/>
      <c r="AM82" s="432"/>
      <c r="AN82" s="432"/>
      <c r="AO82" s="432"/>
      <c r="AP82" s="432"/>
      <c r="AQ82" s="432"/>
      <c r="AR82" s="432"/>
      <c r="AS82" s="432"/>
      <c r="AT82" s="432"/>
      <c r="AU82" s="432"/>
      <c r="AV82" s="404">
        <v>1</v>
      </c>
      <c r="AW82" s="432"/>
      <c r="AX82" s="148" t="s">
        <v>148</v>
      </c>
    </row>
    <row r="83" spans="1:50" ht="31.5" customHeight="1">
      <c r="A83" s="527">
        <v>47</v>
      </c>
      <c r="B83" s="116" t="s">
        <v>329</v>
      </c>
      <c r="C83" s="5" t="s">
        <v>164</v>
      </c>
      <c r="D83" s="163">
        <v>1</v>
      </c>
      <c r="E83" s="164">
        <v>1.7926</v>
      </c>
      <c r="F83" s="45">
        <f t="shared" si="28"/>
        <v>1.7926</v>
      </c>
      <c r="G83" s="149">
        <f>F83*$G$4</f>
        <v>0.17926</v>
      </c>
      <c r="H83" s="149">
        <f>G83+F83</f>
        <v>1.9718599999999999</v>
      </c>
      <c r="I83" s="149">
        <f>H83*$I$4</f>
        <v>0.15774879999999999</v>
      </c>
      <c r="J83" s="149">
        <f>I83+H83</f>
        <v>2.1296087999999997</v>
      </c>
      <c r="K83" s="79">
        <f>J83*$K$4</f>
        <v>6.3888263999999986E-2</v>
      </c>
      <c r="L83" s="149">
        <f>J83+K83</f>
        <v>2.1934970639999998</v>
      </c>
      <c r="M83" s="8">
        <f>L83*$M$4</f>
        <v>0.39482947151999992</v>
      </c>
      <c r="N83" s="149">
        <f>M83+L83</f>
        <v>2.5883265355199998</v>
      </c>
      <c r="O83" s="399">
        <v>10.7</v>
      </c>
      <c r="P83" s="402">
        <f t="shared" si="29"/>
        <v>27.695093930063997</v>
      </c>
      <c r="Q83" s="166"/>
      <c r="S83" s="446" t="s">
        <v>164</v>
      </c>
      <c r="T83" s="163">
        <v>1</v>
      </c>
      <c r="U83" s="432">
        <v>1.6</v>
      </c>
      <c r="V83" s="432">
        <f t="shared" si="40"/>
        <v>1.6</v>
      </c>
      <c r="W83" s="432">
        <f t="shared" si="30"/>
        <v>0.16000000000000003</v>
      </c>
      <c r="X83" s="432">
        <f t="shared" si="31"/>
        <v>1.7600000000000002</v>
      </c>
      <c r="Y83" s="478">
        <f t="shared" si="32"/>
        <v>0.14080000000000001</v>
      </c>
      <c r="Z83" s="478">
        <f t="shared" si="33"/>
        <v>1.9008000000000003</v>
      </c>
      <c r="AA83" s="478">
        <f t="shared" si="34"/>
        <v>5.7024000000000005E-2</v>
      </c>
      <c r="AB83" s="478">
        <f t="shared" si="35"/>
        <v>1.9578240000000002</v>
      </c>
      <c r="AC83" s="478">
        <f t="shared" si="36"/>
        <v>0.35240832000000005</v>
      </c>
      <c r="AD83" s="478">
        <f t="shared" si="37"/>
        <v>2.3102323200000003</v>
      </c>
      <c r="AE83" s="399">
        <v>10.7</v>
      </c>
      <c r="AF83" s="502">
        <f t="shared" si="38"/>
        <v>24.719485824000003</v>
      </c>
      <c r="AG83" s="172"/>
      <c r="AI83" s="504">
        <f t="shared" si="39"/>
        <v>2.9756081060639943</v>
      </c>
      <c r="AJ83" s="5" t="s">
        <v>164</v>
      </c>
      <c r="AK83" s="163">
        <v>1</v>
      </c>
      <c r="AL83" s="432"/>
      <c r="AM83" s="432"/>
      <c r="AN83" s="432"/>
      <c r="AO83" s="432"/>
      <c r="AP83" s="432"/>
      <c r="AQ83" s="432"/>
      <c r="AR83" s="432"/>
      <c r="AS83" s="432"/>
      <c r="AT83" s="432"/>
      <c r="AU83" s="432"/>
      <c r="AV83" s="399">
        <v>10.7</v>
      </c>
      <c r="AW83" s="432"/>
      <c r="AX83" s="166"/>
    </row>
    <row r="84" spans="1:50" ht="31.5" customHeight="1" thickBot="1">
      <c r="A84" s="526" t="s">
        <v>201</v>
      </c>
      <c r="B84" s="117" t="s">
        <v>326</v>
      </c>
      <c r="C84" s="167" t="s">
        <v>164</v>
      </c>
      <c r="D84" s="168">
        <v>0.998</v>
      </c>
      <c r="E84" s="169">
        <v>0</v>
      </c>
      <c r="F84" s="45">
        <f t="shared" si="28"/>
        <v>0</v>
      </c>
      <c r="G84" s="171"/>
      <c r="H84" s="171"/>
      <c r="I84" s="171"/>
      <c r="J84" s="171"/>
      <c r="K84" s="115"/>
      <c r="L84" s="171"/>
      <c r="M84" s="81"/>
      <c r="N84" s="171"/>
      <c r="O84" s="412">
        <v>10.7</v>
      </c>
      <c r="P84" s="404"/>
      <c r="Q84" s="172" t="s">
        <v>148</v>
      </c>
      <c r="S84" s="446" t="s">
        <v>164</v>
      </c>
      <c r="T84" s="168">
        <v>0.998</v>
      </c>
      <c r="U84" s="432">
        <v>0</v>
      </c>
      <c r="V84" s="432">
        <f t="shared" si="40"/>
        <v>0</v>
      </c>
      <c r="W84" s="432">
        <f t="shared" si="30"/>
        <v>0</v>
      </c>
      <c r="X84" s="432">
        <f t="shared" si="31"/>
        <v>0</v>
      </c>
      <c r="Y84" s="478">
        <f t="shared" si="32"/>
        <v>0</v>
      </c>
      <c r="Z84" s="478">
        <f t="shared" si="33"/>
        <v>0</v>
      </c>
      <c r="AA84" s="478">
        <f t="shared" si="34"/>
        <v>0</v>
      </c>
      <c r="AB84" s="478">
        <f t="shared" si="35"/>
        <v>0</v>
      </c>
      <c r="AC84" s="478">
        <f t="shared" si="36"/>
        <v>0</v>
      </c>
      <c r="AD84" s="478">
        <f t="shared" si="37"/>
        <v>0</v>
      </c>
      <c r="AE84" s="412">
        <v>10.7</v>
      </c>
      <c r="AF84" s="502">
        <f t="shared" si="38"/>
        <v>0</v>
      </c>
      <c r="AG84" s="172" t="s">
        <v>148</v>
      </c>
      <c r="AI84" s="504">
        <f t="shared" si="39"/>
        <v>0</v>
      </c>
      <c r="AJ84" s="167" t="s">
        <v>164</v>
      </c>
      <c r="AK84" s="168">
        <v>0.998</v>
      </c>
      <c r="AL84" s="432"/>
      <c r="AM84" s="432"/>
      <c r="AN84" s="432"/>
      <c r="AO84" s="432"/>
      <c r="AP84" s="432"/>
      <c r="AQ84" s="432"/>
      <c r="AR84" s="432"/>
      <c r="AS84" s="432"/>
      <c r="AT84" s="432"/>
      <c r="AU84" s="432"/>
      <c r="AV84" s="412">
        <v>10.7</v>
      </c>
      <c r="AW84" s="432"/>
      <c r="AX84" s="172" t="s">
        <v>148</v>
      </c>
    </row>
    <row r="85" spans="1:50" ht="31.5" customHeight="1">
      <c r="A85" s="527">
        <v>48</v>
      </c>
      <c r="B85" s="116" t="s">
        <v>330</v>
      </c>
      <c r="C85" s="5" t="s">
        <v>164</v>
      </c>
      <c r="D85" s="163">
        <v>1</v>
      </c>
      <c r="E85" s="164">
        <v>2.2742000000000004</v>
      </c>
      <c r="F85" s="45">
        <f t="shared" si="28"/>
        <v>2.2742000000000004</v>
      </c>
      <c r="G85" s="8">
        <f>F85*$G$4</f>
        <v>0.22742000000000007</v>
      </c>
      <c r="H85" s="8">
        <f>G85+F85</f>
        <v>2.5016200000000004</v>
      </c>
      <c r="I85" s="8">
        <f>H85*$I$4</f>
        <v>0.20012960000000005</v>
      </c>
      <c r="J85" s="8">
        <f>I85+H85</f>
        <v>2.7017496000000003</v>
      </c>
      <c r="K85" s="79">
        <f>J85*$K$4</f>
        <v>8.1052488000000006E-2</v>
      </c>
      <c r="L85" s="8">
        <f>J85+K85</f>
        <v>2.7828020880000004</v>
      </c>
      <c r="M85" s="8">
        <f>L85*$M$4</f>
        <v>0.50090437584000003</v>
      </c>
      <c r="N85" s="8">
        <f>M85+L85</f>
        <v>3.2837064638400006</v>
      </c>
      <c r="O85" s="399">
        <v>13.8</v>
      </c>
      <c r="P85" s="400">
        <f t="shared" si="29"/>
        <v>45.31514920099201</v>
      </c>
      <c r="Q85" s="166"/>
      <c r="S85" s="446" t="s">
        <v>164</v>
      </c>
      <c r="T85" s="163">
        <v>1</v>
      </c>
      <c r="U85" s="432">
        <v>45</v>
      </c>
      <c r="V85" s="432">
        <f t="shared" si="40"/>
        <v>45</v>
      </c>
      <c r="W85" s="432">
        <f t="shared" si="30"/>
        <v>4.5</v>
      </c>
      <c r="X85" s="432">
        <f t="shared" si="31"/>
        <v>49.5</v>
      </c>
      <c r="Y85" s="478">
        <f t="shared" si="32"/>
        <v>3.96</v>
      </c>
      <c r="Z85" s="478">
        <f t="shared" si="33"/>
        <v>53.46</v>
      </c>
      <c r="AA85" s="478">
        <f t="shared" si="34"/>
        <v>1.6037999999999999</v>
      </c>
      <c r="AB85" s="478">
        <f t="shared" si="35"/>
        <v>55.063800000000001</v>
      </c>
      <c r="AC85" s="478">
        <f t="shared" si="36"/>
        <v>9.9114839999999997</v>
      </c>
      <c r="AD85" s="478">
        <f t="shared" si="37"/>
        <v>64.975284000000002</v>
      </c>
      <c r="AE85" s="399">
        <v>13.8</v>
      </c>
      <c r="AF85" s="502">
        <f t="shared" si="38"/>
        <v>896.65891920000013</v>
      </c>
      <c r="AG85" s="172"/>
      <c r="AI85" s="504">
        <f t="shared" si="39"/>
        <v>-851.34376999900815</v>
      </c>
      <c r="AJ85" s="5" t="s">
        <v>164</v>
      </c>
      <c r="AK85" s="163">
        <v>1</v>
      </c>
      <c r="AL85" s="432"/>
      <c r="AM85" s="432"/>
      <c r="AN85" s="432"/>
      <c r="AO85" s="432"/>
      <c r="AP85" s="432"/>
      <c r="AQ85" s="432"/>
      <c r="AR85" s="432"/>
      <c r="AS85" s="432"/>
      <c r="AT85" s="432"/>
      <c r="AU85" s="432"/>
      <c r="AV85" s="399">
        <v>13.8</v>
      </c>
      <c r="AW85" s="432"/>
      <c r="AX85" s="166"/>
    </row>
    <row r="86" spans="1:50" ht="31.5" customHeight="1" thickBot="1">
      <c r="A86" s="526" t="s">
        <v>202</v>
      </c>
      <c r="B86" s="117" t="s">
        <v>241</v>
      </c>
      <c r="C86" s="167" t="s">
        <v>164</v>
      </c>
      <c r="D86" s="168">
        <v>0.999</v>
      </c>
      <c r="E86" s="169">
        <v>0</v>
      </c>
      <c r="F86" s="45">
        <f t="shared" si="28"/>
        <v>0</v>
      </c>
      <c r="G86" s="81"/>
      <c r="H86" s="81"/>
      <c r="I86" s="81"/>
      <c r="J86" s="81"/>
      <c r="K86" s="115"/>
      <c r="L86" s="81"/>
      <c r="M86" s="81"/>
      <c r="N86" s="81"/>
      <c r="O86" s="412">
        <v>13.8</v>
      </c>
      <c r="P86" s="410"/>
      <c r="Q86" s="172" t="s">
        <v>148</v>
      </c>
      <c r="S86" s="446" t="s">
        <v>164</v>
      </c>
      <c r="T86" s="168">
        <v>0.999</v>
      </c>
      <c r="U86" s="432">
        <v>0</v>
      </c>
      <c r="V86" s="432">
        <f t="shared" si="40"/>
        <v>0</v>
      </c>
      <c r="W86" s="432">
        <f t="shared" si="30"/>
        <v>0</v>
      </c>
      <c r="X86" s="432">
        <f t="shared" si="31"/>
        <v>0</v>
      </c>
      <c r="Y86" s="478">
        <f t="shared" si="32"/>
        <v>0</v>
      </c>
      <c r="Z86" s="478">
        <f t="shared" si="33"/>
        <v>0</v>
      </c>
      <c r="AA86" s="478">
        <f t="shared" si="34"/>
        <v>0</v>
      </c>
      <c r="AB86" s="478">
        <f t="shared" si="35"/>
        <v>0</v>
      </c>
      <c r="AC86" s="478">
        <f t="shared" si="36"/>
        <v>0</v>
      </c>
      <c r="AD86" s="478">
        <f t="shared" si="37"/>
        <v>0</v>
      </c>
      <c r="AE86" s="412">
        <v>13.8</v>
      </c>
      <c r="AF86" s="502">
        <f t="shared" si="38"/>
        <v>0</v>
      </c>
      <c r="AG86" s="172" t="s">
        <v>148</v>
      </c>
      <c r="AI86" s="504">
        <f t="shared" si="39"/>
        <v>0</v>
      </c>
      <c r="AJ86" s="167" t="s">
        <v>164</v>
      </c>
      <c r="AK86" s="168">
        <v>0.999</v>
      </c>
      <c r="AL86" s="432"/>
      <c r="AM86" s="432"/>
      <c r="AN86" s="432"/>
      <c r="AO86" s="432"/>
      <c r="AP86" s="432"/>
      <c r="AQ86" s="432"/>
      <c r="AR86" s="432"/>
      <c r="AS86" s="432"/>
      <c r="AT86" s="432"/>
      <c r="AU86" s="432"/>
      <c r="AV86" s="412">
        <v>13.8</v>
      </c>
      <c r="AW86" s="432"/>
      <c r="AX86" s="172" t="s">
        <v>148</v>
      </c>
    </row>
    <row r="87" spans="1:50" ht="31.5" customHeight="1">
      <c r="A87" s="527">
        <v>49</v>
      </c>
      <c r="B87" s="116" t="s">
        <v>331</v>
      </c>
      <c r="C87" s="5" t="s">
        <v>164</v>
      </c>
      <c r="D87" s="163">
        <v>1</v>
      </c>
      <c r="E87" s="164">
        <v>2.83</v>
      </c>
      <c r="F87" s="45">
        <f t="shared" si="28"/>
        <v>2.83</v>
      </c>
      <c r="G87" s="149">
        <f>F87*$G$4</f>
        <v>0.28300000000000003</v>
      </c>
      <c r="H87" s="149">
        <f>G87+F87</f>
        <v>3.113</v>
      </c>
      <c r="I87" s="149">
        <f>H87*$I$4</f>
        <v>0.24904000000000001</v>
      </c>
      <c r="J87" s="149">
        <f>I87+H87</f>
        <v>3.3620399999999999</v>
      </c>
      <c r="K87" s="79">
        <f>J87*$K$4</f>
        <v>0.1008612</v>
      </c>
      <c r="L87" s="149">
        <f>J87+K87</f>
        <v>3.4629012000000001</v>
      </c>
      <c r="M87" s="8">
        <f>L87*$M$4</f>
        <v>0.62332221600000004</v>
      </c>
      <c r="N87" s="149">
        <f>M87+L87</f>
        <v>4.0862234160000002</v>
      </c>
      <c r="O87" s="399">
        <v>0.5</v>
      </c>
      <c r="P87" s="402">
        <f t="shared" si="29"/>
        <v>2.0431117080000001</v>
      </c>
      <c r="Q87" s="166"/>
      <c r="S87" s="446" t="s">
        <v>164</v>
      </c>
      <c r="T87" s="163">
        <v>1</v>
      </c>
      <c r="U87" s="432">
        <v>45</v>
      </c>
      <c r="V87" s="432">
        <f t="shared" si="40"/>
        <v>45</v>
      </c>
      <c r="W87" s="432">
        <f t="shared" si="30"/>
        <v>4.5</v>
      </c>
      <c r="X87" s="432">
        <f t="shared" si="31"/>
        <v>49.5</v>
      </c>
      <c r="Y87" s="478">
        <f t="shared" si="32"/>
        <v>3.96</v>
      </c>
      <c r="Z87" s="478">
        <f t="shared" si="33"/>
        <v>53.46</v>
      </c>
      <c r="AA87" s="478">
        <f t="shared" si="34"/>
        <v>1.6037999999999999</v>
      </c>
      <c r="AB87" s="478">
        <f t="shared" si="35"/>
        <v>55.063800000000001</v>
      </c>
      <c r="AC87" s="478">
        <f t="shared" si="36"/>
        <v>9.9114839999999997</v>
      </c>
      <c r="AD87" s="478">
        <f t="shared" si="37"/>
        <v>64.975284000000002</v>
      </c>
      <c r="AE87" s="399">
        <v>0.5</v>
      </c>
      <c r="AF87" s="502">
        <f t="shared" si="38"/>
        <v>32.487642000000001</v>
      </c>
      <c r="AG87" s="172"/>
      <c r="AI87" s="504">
        <f t="shared" si="39"/>
        <v>-30.444530292</v>
      </c>
      <c r="AJ87" s="5" t="s">
        <v>164</v>
      </c>
      <c r="AK87" s="163">
        <v>1</v>
      </c>
      <c r="AL87" s="432"/>
      <c r="AM87" s="432"/>
      <c r="AN87" s="432"/>
      <c r="AO87" s="432"/>
      <c r="AP87" s="432"/>
      <c r="AQ87" s="432"/>
      <c r="AR87" s="432"/>
      <c r="AS87" s="432"/>
      <c r="AT87" s="432"/>
      <c r="AU87" s="432"/>
      <c r="AV87" s="399">
        <v>0.5</v>
      </c>
      <c r="AW87" s="432"/>
      <c r="AX87" s="166"/>
    </row>
    <row r="88" spans="1:50" ht="31.5" customHeight="1" thickBot="1">
      <c r="A88" s="526" t="s">
        <v>203</v>
      </c>
      <c r="B88" s="117" t="s">
        <v>245</v>
      </c>
      <c r="C88" s="167" t="s">
        <v>164</v>
      </c>
      <c r="D88" s="168">
        <v>0.999</v>
      </c>
      <c r="E88" s="169">
        <v>0</v>
      </c>
      <c r="F88" s="45">
        <f t="shared" si="28"/>
        <v>0</v>
      </c>
      <c r="G88" s="171"/>
      <c r="H88" s="171"/>
      <c r="I88" s="171"/>
      <c r="J88" s="171"/>
      <c r="K88" s="115"/>
      <c r="L88" s="171"/>
      <c r="M88" s="81"/>
      <c r="N88" s="171"/>
      <c r="O88" s="412">
        <v>0.5</v>
      </c>
      <c r="P88" s="404"/>
      <c r="Q88" s="172" t="s">
        <v>148</v>
      </c>
      <c r="S88" s="446" t="s">
        <v>164</v>
      </c>
      <c r="T88" s="168">
        <v>0.999</v>
      </c>
      <c r="U88" s="432">
        <v>0</v>
      </c>
      <c r="V88" s="432">
        <f t="shared" si="40"/>
        <v>0</v>
      </c>
      <c r="W88" s="432">
        <f t="shared" si="30"/>
        <v>0</v>
      </c>
      <c r="X88" s="432">
        <f t="shared" si="31"/>
        <v>0</v>
      </c>
      <c r="Y88" s="478">
        <f t="shared" si="32"/>
        <v>0</v>
      </c>
      <c r="Z88" s="478">
        <f t="shared" si="33"/>
        <v>0</v>
      </c>
      <c r="AA88" s="478">
        <f t="shared" si="34"/>
        <v>0</v>
      </c>
      <c r="AB88" s="478">
        <f t="shared" si="35"/>
        <v>0</v>
      </c>
      <c r="AC88" s="478">
        <f t="shared" si="36"/>
        <v>0</v>
      </c>
      <c r="AD88" s="478">
        <f t="shared" si="37"/>
        <v>0</v>
      </c>
      <c r="AE88" s="412">
        <v>0.5</v>
      </c>
      <c r="AF88" s="502">
        <f t="shared" si="38"/>
        <v>0</v>
      </c>
      <c r="AG88" s="172" t="s">
        <v>148</v>
      </c>
      <c r="AI88" s="504">
        <f t="shared" si="39"/>
        <v>0</v>
      </c>
      <c r="AJ88" s="167" t="s">
        <v>164</v>
      </c>
      <c r="AK88" s="168">
        <v>0.999</v>
      </c>
      <c r="AL88" s="432"/>
      <c r="AM88" s="432"/>
      <c r="AN88" s="432"/>
      <c r="AO88" s="432"/>
      <c r="AP88" s="432"/>
      <c r="AQ88" s="432"/>
      <c r="AR88" s="432"/>
      <c r="AS88" s="432"/>
      <c r="AT88" s="432"/>
      <c r="AU88" s="432"/>
      <c r="AV88" s="412">
        <v>0.5</v>
      </c>
      <c r="AW88" s="432"/>
      <c r="AX88" s="172" t="s">
        <v>148</v>
      </c>
    </row>
    <row r="89" spans="1:50" ht="31.5" customHeight="1">
      <c r="A89" s="527">
        <v>50</v>
      </c>
      <c r="B89" s="116" t="s">
        <v>332</v>
      </c>
      <c r="C89" s="5" t="s">
        <v>164</v>
      </c>
      <c r="D89" s="163">
        <v>1</v>
      </c>
      <c r="E89" s="164">
        <v>3.9199999999999995</v>
      </c>
      <c r="F89" s="45">
        <f t="shared" si="28"/>
        <v>3.9199999999999995</v>
      </c>
      <c r="G89" s="149">
        <f>F89*$G$4</f>
        <v>0.39199999999999996</v>
      </c>
      <c r="H89" s="149">
        <f>G89+F89</f>
        <v>4.3119999999999994</v>
      </c>
      <c r="I89" s="149">
        <f>H89*$I$4</f>
        <v>0.34495999999999993</v>
      </c>
      <c r="J89" s="149">
        <f>I89+H89</f>
        <v>4.6569599999999998</v>
      </c>
      <c r="K89" s="79">
        <f>J89*$K$4</f>
        <v>0.13970879999999999</v>
      </c>
      <c r="L89" s="149">
        <f>J89+K89</f>
        <v>4.7966688</v>
      </c>
      <c r="M89" s="8">
        <f>L89*$M$4</f>
        <v>0.86340038399999997</v>
      </c>
      <c r="N89" s="149">
        <f>M89+L89</f>
        <v>5.6600691840000001</v>
      </c>
      <c r="O89" s="399">
        <v>0.5</v>
      </c>
      <c r="P89" s="400">
        <f t="shared" si="29"/>
        <v>2.8300345920000001</v>
      </c>
      <c r="Q89" s="166"/>
      <c r="S89" s="446" t="s">
        <v>164</v>
      </c>
      <c r="T89" s="163">
        <v>1</v>
      </c>
      <c r="U89" s="432">
        <v>45</v>
      </c>
      <c r="V89" s="432">
        <f t="shared" si="40"/>
        <v>45</v>
      </c>
      <c r="W89" s="432">
        <f t="shared" si="30"/>
        <v>4.5</v>
      </c>
      <c r="X89" s="432">
        <f t="shared" si="31"/>
        <v>49.5</v>
      </c>
      <c r="Y89" s="478">
        <f t="shared" si="32"/>
        <v>3.96</v>
      </c>
      <c r="Z89" s="478">
        <f t="shared" si="33"/>
        <v>53.46</v>
      </c>
      <c r="AA89" s="478">
        <f t="shared" si="34"/>
        <v>1.6037999999999999</v>
      </c>
      <c r="AB89" s="478">
        <f t="shared" si="35"/>
        <v>55.063800000000001</v>
      </c>
      <c r="AC89" s="478">
        <f t="shared" si="36"/>
        <v>9.9114839999999997</v>
      </c>
      <c r="AD89" s="478">
        <f t="shared" si="37"/>
        <v>64.975284000000002</v>
      </c>
      <c r="AE89" s="399">
        <v>0.5</v>
      </c>
      <c r="AF89" s="502">
        <f t="shared" si="38"/>
        <v>32.487642000000001</v>
      </c>
      <c r="AG89" s="172"/>
      <c r="AI89" s="504">
        <f t="shared" si="39"/>
        <v>-29.657607408000001</v>
      </c>
      <c r="AJ89" s="5" t="s">
        <v>164</v>
      </c>
      <c r="AK89" s="163">
        <v>1</v>
      </c>
      <c r="AL89" s="432"/>
      <c r="AM89" s="432"/>
      <c r="AN89" s="432"/>
      <c r="AO89" s="432"/>
      <c r="AP89" s="432"/>
      <c r="AQ89" s="432"/>
      <c r="AR89" s="432"/>
      <c r="AS89" s="432"/>
      <c r="AT89" s="432"/>
      <c r="AU89" s="432"/>
      <c r="AV89" s="399">
        <v>0.5</v>
      </c>
      <c r="AW89" s="432"/>
      <c r="AX89" s="166"/>
    </row>
    <row r="90" spans="1:50" ht="31.5" customHeight="1" thickBot="1">
      <c r="A90" s="526" t="s">
        <v>205</v>
      </c>
      <c r="B90" s="117" t="s">
        <v>333</v>
      </c>
      <c r="C90" s="167" t="s">
        <v>164</v>
      </c>
      <c r="D90" s="168">
        <v>0.999</v>
      </c>
      <c r="E90" s="169">
        <v>0</v>
      </c>
      <c r="F90" s="45">
        <f t="shared" si="28"/>
        <v>0</v>
      </c>
      <c r="G90" s="171"/>
      <c r="H90" s="171"/>
      <c r="I90" s="171"/>
      <c r="J90" s="171"/>
      <c r="K90" s="115"/>
      <c r="L90" s="171"/>
      <c r="M90" s="81"/>
      <c r="N90" s="171"/>
      <c r="O90" s="412">
        <v>0.5</v>
      </c>
      <c r="P90" s="410"/>
      <c r="Q90" s="172" t="s">
        <v>148</v>
      </c>
      <c r="S90" s="446" t="s">
        <v>164</v>
      </c>
      <c r="T90" s="168">
        <v>0.999</v>
      </c>
      <c r="U90" s="432">
        <v>0</v>
      </c>
      <c r="V90" s="432">
        <f t="shared" si="40"/>
        <v>0</v>
      </c>
      <c r="W90" s="432">
        <f t="shared" si="30"/>
        <v>0</v>
      </c>
      <c r="X90" s="432">
        <f t="shared" si="31"/>
        <v>0</v>
      </c>
      <c r="Y90" s="478">
        <f t="shared" si="32"/>
        <v>0</v>
      </c>
      <c r="Z90" s="478">
        <f t="shared" si="33"/>
        <v>0</v>
      </c>
      <c r="AA90" s="478">
        <f t="shared" si="34"/>
        <v>0</v>
      </c>
      <c r="AB90" s="478">
        <f t="shared" si="35"/>
        <v>0</v>
      </c>
      <c r="AC90" s="478">
        <f t="shared" si="36"/>
        <v>0</v>
      </c>
      <c r="AD90" s="478">
        <f t="shared" si="37"/>
        <v>0</v>
      </c>
      <c r="AE90" s="412">
        <v>0.5</v>
      </c>
      <c r="AF90" s="502">
        <f t="shared" si="38"/>
        <v>0</v>
      </c>
      <c r="AG90" s="172" t="s">
        <v>148</v>
      </c>
      <c r="AI90" s="504">
        <f t="shared" si="39"/>
        <v>0</v>
      </c>
      <c r="AJ90" s="167" t="s">
        <v>164</v>
      </c>
      <c r="AK90" s="168">
        <v>0.999</v>
      </c>
      <c r="AL90" s="432"/>
      <c r="AM90" s="432"/>
      <c r="AN90" s="432"/>
      <c r="AO90" s="432"/>
      <c r="AP90" s="432"/>
      <c r="AQ90" s="432"/>
      <c r="AR90" s="432"/>
      <c r="AS90" s="432"/>
      <c r="AT90" s="432"/>
      <c r="AU90" s="432"/>
      <c r="AV90" s="412">
        <v>0.5</v>
      </c>
      <c r="AW90" s="432"/>
      <c r="AX90" s="172" t="s">
        <v>148</v>
      </c>
    </row>
    <row r="91" spans="1:50" ht="31.5" customHeight="1">
      <c r="A91" s="527">
        <v>51</v>
      </c>
      <c r="B91" s="116" t="s">
        <v>335</v>
      </c>
      <c r="C91" s="5" t="s">
        <v>164</v>
      </c>
      <c r="D91" s="163">
        <v>1</v>
      </c>
      <c r="E91" s="164">
        <v>3.9579999999999997</v>
      </c>
      <c r="F91" s="45">
        <f t="shared" si="28"/>
        <v>3.9579999999999997</v>
      </c>
      <c r="G91" s="149">
        <f>F91*$G$4</f>
        <v>0.39579999999999999</v>
      </c>
      <c r="H91" s="149">
        <f>G91+F91</f>
        <v>4.3537999999999997</v>
      </c>
      <c r="I91" s="149">
        <f>H91*$I$4</f>
        <v>0.348304</v>
      </c>
      <c r="J91" s="149">
        <f>I91+H91</f>
        <v>4.7021039999999994</v>
      </c>
      <c r="K91" s="79">
        <f>J91*$K$4</f>
        <v>0.14106311999999999</v>
      </c>
      <c r="L91" s="149">
        <f>J91+K91</f>
        <v>4.8431671199999995</v>
      </c>
      <c r="M91" s="8">
        <f>L91*$M$4</f>
        <v>0.87177008159999991</v>
      </c>
      <c r="N91" s="149">
        <f>M91+L91</f>
        <v>5.7149372015999997</v>
      </c>
      <c r="O91" s="399">
        <v>15</v>
      </c>
      <c r="P91" s="402">
        <f t="shared" si="29"/>
        <v>85.724058024000001</v>
      </c>
      <c r="Q91" s="166"/>
      <c r="S91" s="446" t="s">
        <v>164</v>
      </c>
      <c r="T91" s="163">
        <v>1</v>
      </c>
      <c r="U91" s="432">
        <v>45</v>
      </c>
      <c r="V91" s="432">
        <f t="shared" si="40"/>
        <v>45</v>
      </c>
      <c r="W91" s="432">
        <f t="shared" si="30"/>
        <v>4.5</v>
      </c>
      <c r="X91" s="432">
        <f t="shared" si="31"/>
        <v>49.5</v>
      </c>
      <c r="Y91" s="478">
        <f t="shared" si="32"/>
        <v>3.96</v>
      </c>
      <c r="Z91" s="478">
        <f t="shared" si="33"/>
        <v>53.46</v>
      </c>
      <c r="AA91" s="478">
        <f t="shared" si="34"/>
        <v>1.6037999999999999</v>
      </c>
      <c r="AB91" s="478">
        <f t="shared" si="35"/>
        <v>55.063800000000001</v>
      </c>
      <c r="AC91" s="478">
        <f t="shared" si="36"/>
        <v>9.9114839999999997</v>
      </c>
      <c r="AD91" s="478">
        <f t="shared" si="37"/>
        <v>64.975284000000002</v>
      </c>
      <c r="AE91" s="399">
        <v>15</v>
      </c>
      <c r="AF91" s="502">
        <f t="shared" si="38"/>
        <v>974.62926000000004</v>
      </c>
      <c r="AG91" s="172"/>
      <c r="AI91" s="504">
        <f t="shared" si="39"/>
        <v>-888.90520197600006</v>
      </c>
      <c r="AJ91" s="5" t="s">
        <v>164</v>
      </c>
      <c r="AK91" s="163">
        <v>1</v>
      </c>
      <c r="AL91" s="432"/>
      <c r="AM91" s="432"/>
      <c r="AN91" s="432"/>
      <c r="AO91" s="432"/>
      <c r="AP91" s="432"/>
      <c r="AQ91" s="432"/>
      <c r="AR91" s="432"/>
      <c r="AS91" s="432"/>
      <c r="AT91" s="432"/>
      <c r="AU91" s="432"/>
      <c r="AV91" s="399">
        <v>15</v>
      </c>
      <c r="AW91" s="432"/>
      <c r="AX91" s="166"/>
    </row>
    <row r="92" spans="1:50" ht="31.5" customHeight="1" thickBot="1">
      <c r="A92" s="526" t="s">
        <v>206</v>
      </c>
      <c r="B92" s="117" t="s">
        <v>334</v>
      </c>
      <c r="C92" s="167" t="s">
        <v>164</v>
      </c>
      <c r="D92" s="168">
        <v>0.995</v>
      </c>
      <c r="E92" s="169">
        <v>0</v>
      </c>
      <c r="F92" s="45">
        <f t="shared" si="28"/>
        <v>0</v>
      </c>
      <c r="G92" s="171"/>
      <c r="H92" s="171"/>
      <c r="I92" s="171"/>
      <c r="J92" s="171"/>
      <c r="K92" s="115"/>
      <c r="L92" s="171"/>
      <c r="M92" s="81"/>
      <c r="N92" s="171"/>
      <c r="O92" s="412">
        <v>15</v>
      </c>
      <c r="P92" s="404"/>
      <c r="Q92" s="172" t="s">
        <v>148</v>
      </c>
      <c r="S92" s="446" t="s">
        <v>164</v>
      </c>
      <c r="T92" s="168">
        <v>0.995</v>
      </c>
      <c r="U92" s="432">
        <v>0</v>
      </c>
      <c r="V92" s="432">
        <f t="shared" si="40"/>
        <v>0</v>
      </c>
      <c r="W92" s="432">
        <f t="shared" si="30"/>
        <v>0</v>
      </c>
      <c r="X92" s="432">
        <f t="shared" si="31"/>
        <v>0</v>
      </c>
      <c r="Y92" s="478">
        <f t="shared" si="32"/>
        <v>0</v>
      </c>
      <c r="Z92" s="478">
        <f t="shared" si="33"/>
        <v>0</v>
      </c>
      <c r="AA92" s="478">
        <f t="shared" si="34"/>
        <v>0</v>
      </c>
      <c r="AB92" s="478">
        <f t="shared" si="35"/>
        <v>0</v>
      </c>
      <c r="AC92" s="478">
        <f t="shared" si="36"/>
        <v>0</v>
      </c>
      <c r="AD92" s="478">
        <f t="shared" si="37"/>
        <v>0</v>
      </c>
      <c r="AE92" s="412">
        <v>15</v>
      </c>
      <c r="AF92" s="502">
        <f t="shared" si="38"/>
        <v>0</v>
      </c>
      <c r="AG92" s="172" t="s">
        <v>148</v>
      </c>
      <c r="AI92" s="504">
        <f t="shared" si="39"/>
        <v>0</v>
      </c>
      <c r="AJ92" s="167" t="s">
        <v>164</v>
      </c>
      <c r="AK92" s="168">
        <v>0.995</v>
      </c>
      <c r="AL92" s="432"/>
      <c r="AM92" s="432"/>
      <c r="AN92" s="432"/>
      <c r="AO92" s="432"/>
      <c r="AP92" s="432"/>
      <c r="AQ92" s="432"/>
      <c r="AR92" s="432"/>
      <c r="AS92" s="432"/>
      <c r="AT92" s="432"/>
      <c r="AU92" s="432"/>
      <c r="AV92" s="412">
        <v>15</v>
      </c>
      <c r="AW92" s="432"/>
      <c r="AX92" s="172" t="s">
        <v>148</v>
      </c>
    </row>
    <row r="93" spans="1:50" ht="31.5" customHeight="1">
      <c r="A93" s="527">
        <v>52</v>
      </c>
      <c r="B93" s="116" t="s">
        <v>336</v>
      </c>
      <c r="C93" s="5" t="s">
        <v>164</v>
      </c>
      <c r="D93" s="163">
        <v>1</v>
      </c>
      <c r="E93" s="164">
        <v>13.419200000000002</v>
      </c>
      <c r="F93" s="45">
        <f t="shared" si="28"/>
        <v>13.419200000000002</v>
      </c>
      <c r="G93" s="149">
        <f>F93*$G$4</f>
        <v>1.3419200000000002</v>
      </c>
      <c r="H93" s="149">
        <f>G93+F93</f>
        <v>14.761120000000002</v>
      </c>
      <c r="I93" s="149">
        <f>H93*$I$4</f>
        <v>1.1808896000000002</v>
      </c>
      <c r="J93" s="149">
        <f>I93+H93</f>
        <v>15.942009600000002</v>
      </c>
      <c r="K93" s="79">
        <f>J93*$K$4</f>
        <v>0.47826028800000003</v>
      </c>
      <c r="L93" s="149">
        <f>J93+K93</f>
        <v>16.420269888000004</v>
      </c>
      <c r="M93" s="8">
        <f>L93*$M$4</f>
        <v>2.9556485798400005</v>
      </c>
      <c r="N93" s="149">
        <f>M93+L93</f>
        <v>19.375918467840005</v>
      </c>
      <c r="O93" s="399">
        <v>1</v>
      </c>
      <c r="P93" s="400">
        <f t="shared" si="29"/>
        <v>19.375918467840005</v>
      </c>
      <c r="Q93" s="166"/>
      <c r="S93" s="446" t="s">
        <v>164</v>
      </c>
      <c r="T93" s="163">
        <v>1</v>
      </c>
      <c r="U93" s="432">
        <v>220</v>
      </c>
      <c r="V93" s="432">
        <f t="shared" si="40"/>
        <v>220</v>
      </c>
      <c r="W93" s="432">
        <f t="shared" si="30"/>
        <v>22</v>
      </c>
      <c r="X93" s="432">
        <f t="shared" si="31"/>
        <v>242</v>
      </c>
      <c r="Y93" s="478">
        <f t="shared" si="32"/>
        <v>19.36</v>
      </c>
      <c r="Z93" s="478">
        <f t="shared" si="33"/>
        <v>261.36</v>
      </c>
      <c r="AA93" s="478">
        <f t="shared" si="34"/>
        <v>7.8407999999999998</v>
      </c>
      <c r="AB93" s="478">
        <f t="shared" si="35"/>
        <v>269.20080000000002</v>
      </c>
      <c r="AC93" s="478">
        <f t="shared" si="36"/>
        <v>48.456144000000002</v>
      </c>
      <c r="AD93" s="478">
        <f t="shared" si="37"/>
        <v>317.65694400000001</v>
      </c>
      <c r="AE93" s="399">
        <v>1</v>
      </c>
      <c r="AF93" s="502">
        <f t="shared" si="38"/>
        <v>317.65694400000001</v>
      </c>
      <c r="AG93" s="172"/>
      <c r="AI93" s="504">
        <f t="shared" si="39"/>
        <v>-298.28102553216002</v>
      </c>
      <c r="AJ93" s="5" t="s">
        <v>164</v>
      </c>
      <c r="AK93" s="163">
        <v>1</v>
      </c>
      <c r="AL93" s="432"/>
      <c r="AM93" s="432"/>
      <c r="AN93" s="432"/>
      <c r="AO93" s="432"/>
      <c r="AP93" s="432"/>
      <c r="AQ93" s="432"/>
      <c r="AR93" s="432"/>
      <c r="AS93" s="432"/>
      <c r="AT93" s="432"/>
      <c r="AU93" s="432"/>
      <c r="AV93" s="399">
        <v>1</v>
      </c>
      <c r="AW93" s="432"/>
      <c r="AX93" s="166"/>
    </row>
    <row r="94" spans="1:50" ht="31.5" customHeight="1" thickBot="1">
      <c r="A94" s="526" t="s">
        <v>207</v>
      </c>
      <c r="B94" s="117" t="s">
        <v>255</v>
      </c>
      <c r="C94" s="167" t="s">
        <v>164</v>
      </c>
      <c r="D94" s="168">
        <v>1.0029999999999999</v>
      </c>
      <c r="E94" s="169">
        <v>0</v>
      </c>
      <c r="F94" s="45">
        <f t="shared" si="28"/>
        <v>0</v>
      </c>
      <c r="G94" s="171"/>
      <c r="H94" s="171"/>
      <c r="I94" s="171"/>
      <c r="J94" s="171"/>
      <c r="K94" s="115"/>
      <c r="L94" s="171"/>
      <c r="M94" s="81"/>
      <c r="N94" s="171"/>
      <c r="O94" s="401">
        <v>1</v>
      </c>
      <c r="P94" s="410"/>
      <c r="Q94" s="153" t="s">
        <v>148</v>
      </c>
      <c r="S94" s="446" t="s">
        <v>164</v>
      </c>
      <c r="T94" s="168">
        <v>1.0029999999999999</v>
      </c>
      <c r="U94" s="432">
        <v>0</v>
      </c>
      <c r="V94" s="432">
        <f t="shared" si="40"/>
        <v>0</v>
      </c>
      <c r="W94" s="432">
        <f t="shared" si="30"/>
        <v>0</v>
      </c>
      <c r="X94" s="432">
        <f t="shared" si="31"/>
        <v>0</v>
      </c>
      <c r="Y94" s="478">
        <f t="shared" si="32"/>
        <v>0</v>
      </c>
      <c r="Z94" s="478">
        <f t="shared" si="33"/>
        <v>0</v>
      </c>
      <c r="AA94" s="478">
        <f t="shared" si="34"/>
        <v>0</v>
      </c>
      <c r="AB94" s="478">
        <f t="shared" si="35"/>
        <v>0</v>
      </c>
      <c r="AC94" s="478">
        <f t="shared" si="36"/>
        <v>0</v>
      </c>
      <c r="AD94" s="478">
        <f t="shared" si="37"/>
        <v>0</v>
      </c>
      <c r="AE94" s="401">
        <v>1</v>
      </c>
      <c r="AF94" s="502">
        <f t="shared" si="38"/>
        <v>0</v>
      </c>
      <c r="AG94" s="172" t="s">
        <v>148</v>
      </c>
      <c r="AI94" s="504">
        <f t="shared" si="39"/>
        <v>0</v>
      </c>
      <c r="AJ94" s="167" t="s">
        <v>164</v>
      </c>
      <c r="AK94" s="168">
        <v>1.0029999999999999</v>
      </c>
      <c r="AL94" s="432"/>
      <c r="AM94" s="432"/>
      <c r="AN94" s="432"/>
      <c r="AO94" s="432"/>
      <c r="AP94" s="432"/>
      <c r="AQ94" s="432"/>
      <c r="AR94" s="432"/>
      <c r="AS94" s="432"/>
      <c r="AT94" s="432"/>
      <c r="AU94" s="432"/>
      <c r="AV94" s="401">
        <v>1</v>
      </c>
      <c r="AW94" s="432"/>
      <c r="AX94" s="153" t="s">
        <v>148</v>
      </c>
    </row>
    <row r="95" spans="1:50" ht="31.5" customHeight="1">
      <c r="A95" s="527">
        <v>53</v>
      </c>
      <c r="B95" s="158" t="s">
        <v>362</v>
      </c>
      <c r="C95" s="173" t="s">
        <v>164</v>
      </c>
      <c r="D95" s="174">
        <v>1</v>
      </c>
      <c r="E95" s="175">
        <v>0.52363999999999988</v>
      </c>
      <c r="F95" s="45">
        <f t="shared" si="28"/>
        <v>0.52363999999999988</v>
      </c>
      <c r="G95" s="142">
        <f>F95*$G$4</f>
        <v>5.2363999999999994E-2</v>
      </c>
      <c r="H95" s="142">
        <f>G95+F95</f>
        <v>0.57600399999999985</v>
      </c>
      <c r="I95" s="142">
        <f>H95*$I$4</f>
        <v>4.6080319999999987E-2</v>
      </c>
      <c r="J95" s="142">
        <f>I95+H95</f>
        <v>0.6220843199999998</v>
      </c>
      <c r="K95" s="143">
        <f>J95*$K$4</f>
        <v>1.8662529599999995E-2</v>
      </c>
      <c r="L95" s="142">
        <f>J95+K95</f>
        <v>0.64074684959999983</v>
      </c>
      <c r="M95" s="16">
        <f>L95*$M$4</f>
        <v>0.11533443292799997</v>
      </c>
      <c r="N95" s="142">
        <f>M95+L95</f>
        <v>0.75608128252799978</v>
      </c>
      <c r="O95" s="402">
        <v>363.8</v>
      </c>
      <c r="P95" s="402">
        <f t="shared" si="29"/>
        <v>275.06237058368635</v>
      </c>
      <c r="Q95" s="144"/>
      <c r="S95" s="438" t="s">
        <v>164</v>
      </c>
      <c r="T95" s="174">
        <v>1</v>
      </c>
      <c r="U95" s="432">
        <v>2.5</v>
      </c>
      <c r="V95" s="432">
        <f t="shared" si="40"/>
        <v>2.5</v>
      </c>
      <c r="W95" s="432">
        <f t="shared" si="30"/>
        <v>0.25</v>
      </c>
      <c r="X95" s="432">
        <f t="shared" si="31"/>
        <v>2.75</v>
      </c>
      <c r="Y95" s="478">
        <f t="shared" si="32"/>
        <v>0.22</v>
      </c>
      <c r="Z95" s="478">
        <f t="shared" si="33"/>
        <v>2.97</v>
      </c>
      <c r="AA95" s="478">
        <f t="shared" si="34"/>
        <v>8.9099999999999999E-2</v>
      </c>
      <c r="AB95" s="478">
        <f t="shared" si="35"/>
        <v>3.0591000000000004</v>
      </c>
      <c r="AC95" s="478">
        <f t="shared" si="36"/>
        <v>0.55063800000000007</v>
      </c>
      <c r="AD95" s="478">
        <f t="shared" si="37"/>
        <v>3.6097380000000006</v>
      </c>
      <c r="AE95" s="402">
        <v>363.8</v>
      </c>
      <c r="AF95" s="502">
        <f t="shared" si="38"/>
        <v>1313.2226844000002</v>
      </c>
      <c r="AG95" s="66"/>
      <c r="AI95" s="504">
        <f t="shared" si="39"/>
        <v>-1038.1603138163139</v>
      </c>
      <c r="AJ95" s="173" t="s">
        <v>164</v>
      </c>
      <c r="AK95" s="174">
        <v>1</v>
      </c>
      <c r="AL95" s="432"/>
      <c r="AM95" s="432"/>
      <c r="AN95" s="432"/>
      <c r="AO95" s="432"/>
      <c r="AP95" s="432"/>
      <c r="AQ95" s="432"/>
      <c r="AR95" s="432"/>
      <c r="AS95" s="432"/>
      <c r="AT95" s="432"/>
      <c r="AU95" s="432"/>
      <c r="AV95" s="402">
        <v>363.8</v>
      </c>
      <c r="AW95" s="432"/>
      <c r="AX95" s="144"/>
    </row>
    <row r="96" spans="1:50" ht="31.5" customHeight="1" thickBot="1">
      <c r="A96" s="526" t="s">
        <v>208</v>
      </c>
      <c r="B96" s="94" t="s">
        <v>467</v>
      </c>
      <c r="C96" s="193" t="s">
        <v>164</v>
      </c>
      <c r="D96" s="168">
        <v>1.01</v>
      </c>
      <c r="E96" s="169">
        <v>0</v>
      </c>
      <c r="F96" s="45">
        <f t="shared" si="28"/>
        <v>0</v>
      </c>
      <c r="G96" s="171"/>
      <c r="H96" s="171"/>
      <c r="I96" s="171"/>
      <c r="J96" s="171"/>
      <c r="K96" s="115"/>
      <c r="L96" s="171"/>
      <c r="M96" s="81"/>
      <c r="N96" s="171"/>
      <c r="O96" s="401">
        <v>363.8</v>
      </c>
      <c r="P96" s="404"/>
      <c r="Q96" s="153" t="s">
        <v>148</v>
      </c>
      <c r="S96" s="438" t="s">
        <v>164</v>
      </c>
      <c r="T96" s="168">
        <v>1.01</v>
      </c>
      <c r="U96" s="432">
        <v>0</v>
      </c>
      <c r="V96" s="432">
        <f t="shared" si="40"/>
        <v>0</v>
      </c>
      <c r="W96" s="432">
        <f t="shared" si="30"/>
        <v>0</v>
      </c>
      <c r="X96" s="432">
        <f t="shared" si="31"/>
        <v>0</v>
      </c>
      <c r="Y96" s="478">
        <f t="shared" si="32"/>
        <v>0</v>
      </c>
      <c r="Z96" s="478">
        <f t="shared" si="33"/>
        <v>0</v>
      </c>
      <c r="AA96" s="478">
        <f t="shared" si="34"/>
        <v>0</v>
      </c>
      <c r="AB96" s="478">
        <f t="shared" si="35"/>
        <v>0</v>
      </c>
      <c r="AC96" s="478">
        <f t="shared" si="36"/>
        <v>0</v>
      </c>
      <c r="AD96" s="478">
        <f t="shared" si="37"/>
        <v>0</v>
      </c>
      <c r="AE96" s="401">
        <v>363.8</v>
      </c>
      <c r="AF96" s="502">
        <f t="shared" si="38"/>
        <v>0</v>
      </c>
      <c r="AG96" s="172" t="s">
        <v>148</v>
      </c>
      <c r="AI96" s="504">
        <f t="shared" si="39"/>
        <v>0</v>
      </c>
      <c r="AJ96" s="193" t="s">
        <v>164</v>
      </c>
      <c r="AK96" s="168">
        <v>1.01</v>
      </c>
      <c r="AL96" s="432"/>
      <c r="AM96" s="432"/>
      <c r="AN96" s="432"/>
      <c r="AO96" s="432"/>
      <c r="AP96" s="432"/>
      <c r="AQ96" s="432"/>
      <c r="AR96" s="432"/>
      <c r="AS96" s="432"/>
      <c r="AT96" s="432"/>
      <c r="AU96" s="432"/>
      <c r="AV96" s="401">
        <v>363.8</v>
      </c>
      <c r="AW96" s="432"/>
      <c r="AX96" s="153" t="s">
        <v>148</v>
      </c>
    </row>
    <row r="97" spans="1:50" ht="31.5" customHeight="1">
      <c r="A97" s="527">
        <v>54</v>
      </c>
      <c r="B97" s="158" t="s">
        <v>364</v>
      </c>
      <c r="C97" s="173" t="s">
        <v>164</v>
      </c>
      <c r="D97" s="174">
        <v>1</v>
      </c>
      <c r="E97" s="175">
        <v>0.74403999999999992</v>
      </c>
      <c r="F97" s="45">
        <f t="shared" si="28"/>
        <v>0.74403999999999992</v>
      </c>
      <c r="G97" s="142">
        <f>F97*$G$4</f>
        <v>7.4403999999999998E-2</v>
      </c>
      <c r="H97" s="142">
        <f>G97+F97</f>
        <v>0.81844399999999995</v>
      </c>
      <c r="I97" s="142">
        <f>H97*$I$4</f>
        <v>6.5475519999999995E-2</v>
      </c>
      <c r="J97" s="142">
        <f>I97+H97</f>
        <v>0.88391951999999996</v>
      </c>
      <c r="K97" s="143">
        <f>J97*$K$4</f>
        <v>2.6517585599999997E-2</v>
      </c>
      <c r="L97" s="142">
        <f>J97+K97</f>
        <v>0.91043710559999991</v>
      </c>
      <c r="M97" s="16">
        <f>L97*$M$4</f>
        <v>0.16387867900799999</v>
      </c>
      <c r="N97" s="142">
        <f>M97+L97</f>
        <v>1.0743157846079998</v>
      </c>
      <c r="O97" s="402">
        <v>290</v>
      </c>
      <c r="P97" s="400">
        <f t="shared" si="29"/>
        <v>311.55157753631994</v>
      </c>
      <c r="Q97" s="144"/>
      <c r="S97" s="438" t="s">
        <v>164</v>
      </c>
      <c r="T97" s="174">
        <v>1</v>
      </c>
      <c r="U97" s="432">
        <v>2.5</v>
      </c>
      <c r="V97" s="432">
        <f t="shared" si="40"/>
        <v>2.5</v>
      </c>
      <c r="W97" s="432">
        <f t="shared" si="30"/>
        <v>0.25</v>
      </c>
      <c r="X97" s="432">
        <f t="shared" si="31"/>
        <v>2.75</v>
      </c>
      <c r="Y97" s="478">
        <f t="shared" si="32"/>
        <v>0.22</v>
      </c>
      <c r="Z97" s="478">
        <f t="shared" si="33"/>
        <v>2.97</v>
      </c>
      <c r="AA97" s="478">
        <f t="shared" si="34"/>
        <v>8.9099999999999999E-2</v>
      </c>
      <c r="AB97" s="478">
        <f t="shared" si="35"/>
        <v>3.0591000000000004</v>
      </c>
      <c r="AC97" s="478">
        <f t="shared" si="36"/>
        <v>0.55063800000000007</v>
      </c>
      <c r="AD97" s="478">
        <f t="shared" si="37"/>
        <v>3.6097380000000006</v>
      </c>
      <c r="AE97" s="402">
        <v>290</v>
      </c>
      <c r="AF97" s="502">
        <f t="shared" si="38"/>
        <v>1046.8240200000002</v>
      </c>
      <c r="AG97" s="66"/>
      <c r="AI97" s="504">
        <f t="shared" si="39"/>
        <v>-735.27244246368036</v>
      </c>
      <c r="AJ97" s="173" t="s">
        <v>164</v>
      </c>
      <c r="AK97" s="174">
        <v>1</v>
      </c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02">
        <v>290</v>
      </c>
      <c r="AW97" s="432"/>
      <c r="AX97" s="144"/>
    </row>
    <row r="98" spans="1:50" ht="31.5" customHeight="1" thickBot="1">
      <c r="A98" s="550" t="s">
        <v>209</v>
      </c>
      <c r="B98" s="188" t="s">
        <v>466</v>
      </c>
      <c r="C98" s="189" t="s">
        <v>164</v>
      </c>
      <c r="D98" s="190">
        <v>1.01</v>
      </c>
      <c r="E98" s="191">
        <v>0</v>
      </c>
      <c r="F98" s="45">
        <f t="shared" si="28"/>
        <v>0</v>
      </c>
      <c r="G98" s="147"/>
      <c r="H98" s="147"/>
      <c r="I98" s="147"/>
      <c r="J98" s="147"/>
      <c r="K98" s="104"/>
      <c r="L98" s="147"/>
      <c r="M98" s="17"/>
      <c r="N98" s="147"/>
      <c r="O98" s="404">
        <v>290</v>
      </c>
      <c r="P98" s="410"/>
      <c r="Q98" s="148" t="s">
        <v>148</v>
      </c>
      <c r="S98" s="438" t="s">
        <v>164</v>
      </c>
      <c r="T98" s="190">
        <v>1.01</v>
      </c>
      <c r="U98" s="432">
        <v>0</v>
      </c>
      <c r="V98" s="432">
        <f t="shared" si="40"/>
        <v>0</v>
      </c>
      <c r="W98" s="432">
        <f t="shared" si="30"/>
        <v>0</v>
      </c>
      <c r="X98" s="432">
        <f t="shared" si="31"/>
        <v>0</v>
      </c>
      <c r="Y98" s="478">
        <f t="shared" si="32"/>
        <v>0</v>
      </c>
      <c r="Z98" s="478">
        <f t="shared" si="33"/>
        <v>0</v>
      </c>
      <c r="AA98" s="478">
        <f t="shared" si="34"/>
        <v>0</v>
      </c>
      <c r="AB98" s="478">
        <f t="shared" si="35"/>
        <v>0</v>
      </c>
      <c r="AC98" s="478">
        <f t="shared" si="36"/>
        <v>0</v>
      </c>
      <c r="AD98" s="478">
        <f t="shared" si="37"/>
        <v>0</v>
      </c>
      <c r="AE98" s="404">
        <v>290</v>
      </c>
      <c r="AF98" s="502">
        <f t="shared" si="38"/>
        <v>0</v>
      </c>
      <c r="AG98" s="172" t="s">
        <v>148</v>
      </c>
      <c r="AI98" s="504">
        <f t="shared" si="39"/>
        <v>0</v>
      </c>
      <c r="AJ98" s="189" t="s">
        <v>164</v>
      </c>
      <c r="AK98" s="190">
        <v>1.01</v>
      </c>
      <c r="AL98" s="432"/>
      <c r="AM98" s="432"/>
      <c r="AN98" s="432"/>
      <c r="AO98" s="432"/>
      <c r="AP98" s="432"/>
      <c r="AQ98" s="432"/>
      <c r="AR98" s="432"/>
      <c r="AS98" s="432"/>
      <c r="AT98" s="432"/>
      <c r="AU98" s="432"/>
      <c r="AV98" s="404">
        <v>290</v>
      </c>
      <c r="AW98" s="432"/>
      <c r="AX98" s="148" t="s">
        <v>148</v>
      </c>
    </row>
    <row r="99" spans="1:50" ht="31.5" customHeight="1">
      <c r="A99" s="547">
        <v>55</v>
      </c>
      <c r="B99" s="116" t="s">
        <v>363</v>
      </c>
      <c r="C99" s="192" t="s">
        <v>164</v>
      </c>
      <c r="D99" s="163">
        <v>1</v>
      </c>
      <c r="E99" s="164">
        <v>1.0965199999999999</v>
      </c>
      <c r="F99" s="45">
        <f t="shared" si="28"/>
        <v>1.0965199999999999</v>
      </c>
      <c r="G99" s="149">
        <f>F99*$G$4</f>
        <v>0.109652</v>
      </c>
      <c r="H99" s="149">
        <f>G99+F99</f>
        <v>1.206172</v>
      </c>
      <c r="I99" s="149">
        <f>H99*$I$4</f>
        <v>9.6493759999999998E-2</v>
      </c>
      <c r="J99" s="149">
        <f>I99+H99</f>
        <v>1.30266576</v>
      </c>
      <c r="K99" s="79">
        <f>J99*$K$4</f>
        <v>3.9079972800000001E-2</v>
      </c>
      <c r="L99" s="149">
        <f>J99+K99</f>
        <v>1.3417457328</v>
      </c>
      <c r="M99" s="8">
        <f>L99*$M$4</f>
        <v>0.24151423190399998</v>
      </c>
      <c r="N99" s="149">
        <f>M99+L99</f>
        <v>1.583259964704</v>
      </c>
      <c r="O99" s="399">
        <v>6297.3</v>
      </c>
      <c r="P99" s="402">
        <f t="shared" si="29"/>
        <v>9970.2629757304985</v>
      </c>
      <c r="Q99" s="80"/>
      <c r="S99" s="438" t="s">
        <v>164</v>
      </c>
      <c r="T99" s="163">
        <v>1</v>
      </c>
      <c r="U99" s="432">
        <v>5</v>
      </c>
      <c r="V99" s="432">
        <f t="shared" si="40"/>
        <v>5</v>
      </c>
      <c r="W99" s="432">
        <f t="shared" si="30"/>
        <v>0.5</v>
      </c>
      <c r="X99" s="432">
        <f t="shared" si="31"/>
        <v>5.5</v>
      </c>
      <c r="Y99" s="478">
        <f t="shared" si="32"/>
        <v>0.44</v>
      </c>
      <c r="Z99" s="478">
        <f t="shared" si="33"/>
        <v>5.94</v>
      </c>
      <c r="AA99" s="478">
        <f t="shared" si="34"/>
        <v>0.1782</v>
      </c>
      <c r="AB99" s="478">
        <f t="shared" si="35"/>
        <v>6.1182000000000007</v>
      </c>
      <c r="AC99" s="478">
        <f t="shared" si="36"/>
        <v>1.1012760000000001</v>
      </c>
      <c r="AD99" s="478">
        <f t="shared" si="37"/>
        <v>7.2194760000000011</v>
      </c>
      <c r="AE99" s="399">
        <v>6297.3</v>
      </c>
      <c r="AF99" s="502">
        <f t="shared" si="38"/>
        <v>45463.206214800011</v>
      </c>
      <c r="AG99" s="66"/>
      <c r="AI99" s="504">
        <f t="shared" si="39"/>
        <v>-35492.943239069515</v>
      </c>
      <c r="AJ99" s="192" t="s">
        <v>164</v>
      </c>
      <c r="AK99" s="163">
        <v>1</v>
      </c>
      <c r="AL99" s="432"/>
      <c r="AM99" s="432"/>
      <c r="AN99" s="432"/>
      <c r="AO99" s="432"/>
      <c r="AP99" s="432"/>
      <c r="AQ99" s="432"/>
      <c r="AR99" s="432"/>
      <c r="AS99" s="432"/>
      <c r="AT99" s="432"/>
      <c r="AU99" s="432"/>
      <c r="AV99" s="399">
        <v>6297.3</v>
      </c>
      <c r="AW99" s="432"/>
      <c r="AX99" s="80"/>
    </row>
    <row r="100" spans="1:50" ht="31.5" customHeight="1" thickBot="1">
      <c r="A100" s="526" t="s">
        <v>210</v>
      </c>
      <c r="B100" s="94" t="s">
        <v>263</v>
      </c>
      <c r="C100" s="193" t="s">
        <v>164</v>
      </c>
      <c r="D100" s="168">
        <v>1.01</v>
      </c>
      <c r="E100" s="169">
        <v>0</v>
      </c>
      <c r="F100" s="45">
        <f t="shared" si="28"/>
        <v>0</v>
      </c>
      <c r="G100" s="152"/>
      <c r="H100" s="152"/>
      <c r="I100" s="152"/>
      <c r="J100" s="152"/>
      <c r="K100" s="90"/>
      <c r="L100" s="152"/>
      <c r="M100" s="7"/>
      <c r="N100" s="152"/>
      <c r="O100" s="406">
        <v>6297.3</v>
      </c>
      <c r="P100" s="404"/>
      <c r="Q100" s="153" t="s">
        <v>148</v>
      </c>
      <c r="S100" s="438" t="s">
        <v>164</v>
      </c>
      <c r="T100" s="168">
        <v>1.01</v>
      </c>
      <c r="U100" s="432">
        <v>0</v>
      </c>
      <c r="V100" s="432">
        <f t="shared" si="40"/>
        <v>0</v>
      </c>
      <c r="W100" s="432">
        <f t="shared" si="30"/>
        <v>0</v>
      </c>
      <c r="X100" s="432">
        <f t="shared" si="31"/>
        <v>0</v>
      </c>
      <c r="Y100" s="478">
        <f t="shared" si="32"/>
        <v>0</v>
      </c>
      <c r="Z100" s="478">
        <f t="shared" si="33"/>
        <v>0</v>
      </c>
      <c r="AA100" s="478">
        <f t="shared" si="34"/>
        <v>0</v>
      </c>
      <c r="AB100" s="478">
        <f t="shared" si="35"/>
        <v>0</v>
      </c>
      <c r="AC100" s="478">
        <f t="shared" si="36"/>
        <v>0</v>
      </c>
      <c r="AD100" s="478">
        <f t="shared" si="37"/>
        <v>0</v>
      </c>
      <c r="AE100" s="406">
        <v>6297.3</v>
      </c>
      <c r="AF100" s="502">
        <f t="shared" si="38"/>
        <v>0</v>
      </c>
      <c r="AG100" s="172" t="s">
        <v>148</v>
      </c>
      <c r="AI100" s="504">
        <f t="shared" si="39"/>
        <v>0</v>
      </c>
      <c r="AJ100" s="193" t="s">
        <v>164</v>
      </c>
      <c r="AK100" s="168">
        <v>1.01</v>
      </c>
      <c r="AL100" s="432"/>
      <c r="AM100" s="432"/>
      <c r="AN100" s="432"/>
      <c r="AO100" s="432"/>
      <c r="AP100" s="432"/>
      <c r="AQ100" s="432"/>
      <c r="AR100" s="432"/>
      <c r="AS100" s="432"/>
      <c r="AT100" s="432"/>
      <c r="AU100" s="432"/>
      <c r="AV100" s="406">
        <v>6297.3</v>
      </c>
      <c r="AW100" s="432"/>
      <c r="AX100" s="153" t="s">
        <v>148</v>
      </c>
    </row>
    <row r="101" spans="1:50" ht="31.5" customHeight="1">
      <c r="A101" s="527">
        <v>56</v>
      </c>
      <c r="B101" s="158" t="s">
        <v>370</v>
      </c>
      <c r="C101" s="173" t="s">
        <v>164</v>
      </c>
      <c r="D101" s="174">
        <v>1</v>
      </c>
      <c r="E101" s="175">
        <v>1.5818000000000001</v>
      </c>
      <c r="F101" s="45">
        <f t="shared" si="28"/>
        <v>1.5818000000000001</v>
      </c>
      <c r="G101" s="142">
        <f>F101*$G$4</f>
        <v>0.15818000000000002</v>
      </c>
      <c r="H101" s="142">
        <f>G101+F101</f>
        <v>1.7399800000000001</v>
      </c>
      <c r="I101" s="142">
        <f>H101*$I$4</f>
        <v>0.1391984</v>
      </c>
      <c r="J101" s="142">
        <f>I101+H101</f>
        <v>1.8791784</v>
      </c>
      <c r="K101" s="143">
        <f>J101*$K$4</f>
        <v>5.6375351999999997E-2</v>
      </c>
      <c r="L101" s="142">
        <f>J101+K101</f>
        <v>1.9355537520000001</v>
      </c>
      <c r="M101" s="16">
        <f>L101*$M$4</f>
        <v>0.34839967535999999</v>
      </c>
      <c r="N101" s="142">
        <f>M101+L101</f>
        <v>2.2839534273600002</v>
      </c>
      <c r="O101" s="402">
        <v>2396.35</v>
      </c>
      <c r="P101" s="400">
        <f t="shared" si="29"/>
        <v>5473.1517956541365</v>
      </c>
      <c r="Q101" s="144"/>
      <c r="S101" s="438" t="s">
        <v>164</v>
      </c>
      <c r="T101" s="174">
        <v>1</v>
      </c>
      <c r="U101" s="432">
        <v>3</v>
      </c>
      <c r="V101" s="432">
        <f t="shared" si="40"/>
        <v>3</v>
      </c>
      <c r="W101" s="432">
        <f t="shared" si="30"/>
        <v>0.30000000000000004</v>
      </c>
      <c r="X101" s="432">
        <f t="shared" si="31"/>
        <v>3.3</v>
      </c>
      <c r="Y101" s="478">
        <f t="shared" si="32"/>
        <v>0.26400000000000001</v>
      </c>
      <c r="Z101" s="478">
        <f t="shared" si="33"/>
        <v>3.5640000000000001</v>
      </c>
      <c r="AA101" s="478">
        <f t="shared" si="34"/>
        <v>0.10692</v>
      </c>
      <c r="AB101" s="478">
        <f t="shared" si="35"/>
        <v>3.6709200000000002</v>
      </c>
      <c r="AC101" s="478">
        <f t="shared" si="36"/>
        <v>0.66076559999999995</v>
      </c>
      <c r="AD101" s="478">
        <f t="shared" si="37"/>
        <v>4.3316856000000001</v>
      </c>
      <c r="AE101" s="402">
        <v>2396.35</v>
      </c>
      <c r="AF101" s="502">
        <f t="shared" si="38"/>
        <v>10380.234787560001</v>
      </c>
      <c r="AG101" s="66"/>
      <c r="AI101" s="504">
        <f t="shared" si="39"/>
        <v>-4907.0829919058642</v>
      </c>
      <c r="AJ101" s="173" t="s">
        <v>164</v>
      </c>
      <c r="AK101" s="174">
        <v>1</v>
      </c>
      <c r="AL101" s="432"/>
      <c r="AM101" s="432"/>
      <c r="AN101" s="432"/>
      <c r="AO101" s="432"/>
      <c r="AP101" s="432"/>
      <c r="AQ101" s="432"/>
      <c r="AR101" s="432"/>
      <c r="AS101" s="432"/>
      <c r="AT101" s="432"/>
      <c r="AU101" s="432"/>
      <c r="AV101" s="402">
        <v>2396.35</v>
      </c>
      <c r="AW101" s="432"/>
      <c r="AX101" s="144"/>
    </row>
    <row r="102" spans="1:50" ht="31.5" customHeight="1" thickBot="1">
      <c r="A102" s="550" t="s">
        <v>211</v>
      </c>
      <c r="B102" s="188" t="s">
        <v>266</v>
      </c>
      <c r="C102" s="189" t="s">
        <v>164</v>
      </c>
      <c r="D102" s="190">
        <v>1.01</v>
      </c>
      <c r="E102" s="191">
        <v>0</v>
      </c>
      <c r="F102" s="45">
        <f t="shared" si="28"/>
        <v>0</v>
      </c>
      <c r="G102" s="147"/>
      <c r="H102" s="147"/>
      <c r="I102" s="147"/>
      <c r="J102" s="147"/>
      <c r="K102" s="104"/>
      <c r="L102" s="147"/>
      <c r="M102" s="17"/>
      <c r="N102" s="147"/>
      <c r="O102" s="404">
        <v>2396.35</v>
      </c>
      <c r="P102" s="410"/>
      <c r="Q102" s="148" t="s">
        <v>148</v>
      </c>
      <c r="S102" s="438" t="s">
        <v>164</v>
      </c>
      <c r="T102" s="190">
        <v>1.01</v>
      </c>
      <c r="U102" s="432">
        <v>0</v>
      </c>
      <c r="V102" s="432">
        <f t="shared" si="40"/>
        <v>0</v>
      </c>
      <c r="W102" s="432">
        <f t="shared" si="30"/>
        <v>0</v>
      </c>
      <c r="X102" s="432">
        <f t="shared" si="31"/>
        <v>0</v>
      </c>
      <c r="Y102" s="478">
        <f t="shared" si="32"/>
        <v>0</v>
      </c>
      <c r="Z102" s="478">
        <f t="shared" si="33"/>
        <v>0</v>
      </c>
      <c r="AA102" s="478">
        <f t="shared" si="34"/>
        <v>0</v>
      </c>
      <c r="AB102" s="478">
        <f t="shared" si="35"/>
        <v>0</v>
      </c>
      <c r="AC102" s="478">
        <f t="shared" si="36"/>
        <v>0</v>
      </c>
      <c r="AD102" s="478">
        <f t="shared" si="37"/>
        <v>0</v>
      </c>
      <c r="AE102" s="404">
        <v>2396.35</v>
      </c>
      <c r="AF102" s="502">
        <f t="shared" si="38"/>
        <v>0</v>
      </c>
      <c r="AG102" s="172" t="s">
        <v>148</v>
      </c>
      <c r="AI102" s="504">
        <f t="shared" si="39"/>
        <v>0</v>
      </c>
      <c r="AJ102" s="189" t="s">
        <v>164</v>
      </c>
      <c r="AK102" s="190">
        <v>1.01</v>
      </c>
      <c r="AL102" s="432"/>
      <c r="AM102" s="432"/>
      <c r="AN102" s="432"/>
      <c r="AO102" s="432"/>
      <c r="AP102" s="432"/>
      <c r="AQ102" s="432"/>
      <c r="AR102" s="432"/>
      <c r="AS102" s="432"/>
      <c r="AT102" s="432"/>
      <c r="AU102" s="432"/>
      <c r="AV102" s="404">
        <v>2396.35</v>
      </c>
      <c r="AW102" s="432"/>
      <c r="AX102" s="148" t="s">
        <v>148</v>
      </c>
    </row>
    <row r="103" spans="1:50" ht="31.5" customHeight="1">
      <c r="A103" s="547">
        <v>57</v>
      </c>
      <c r="B103" s="116" t="s">
        <v>371</v>
      </c>
      <c r="C103" s="192" t="s">
        <v>164</v>
      </c>
      <c r="D103" s="163">
        <v>1</v>
      </c>
      <c r="E103" s="164">
        <v>2.0526</v>
      </c>
      <c r="F103" s="45">
        <f t="shared" si="28"/>
        <v>2.0526</v>
      </c>
      <c r="G103" s="149">
        <f>F103*$G$4</f>
        <v>0.20526</v>
      </c>
      <c r="H103" s="149">
        <f>G103+F103</f>
        <v>2.25786</v>
      </c>
      <c r="I103" s="149">
        <f>H103*$I$4</f>
        <v>0.18062880000000001</v>
      </c>
      <c r="J103" s="149">
        <f>I103+H103</f>
        <v>2.4384888</v>
      </c>
      <c r="K103" s="79">
        <f>J103*$K$4</f>
        <v>7.3154663999999994E-2</v>
      </c>
      <c r="L103" s="149">
        <f>J103+K103</f>
        <v>2.511643464</v>
      </c>
      <c r="M103" s="8">
        <f>L103*$M$4</f>
        <v>0.45209582352</v>
      </c>
      <c r="N103" s="149">
        <f>M103+L103</f>
        <v>2.9637392875200002</v>
      </c>
      <c r="O103" s="399">
        <v>759.4</v>
      </c>
      <c r="P103" s="402">
        <f t="shared" si="29"/>
        <v>2250.6636149426881</v>
      </c>
      <c r="Q103" s="80"/>
      <c r="S103" s="438" t="s">
        <v>164</v>
      </c>
      <c r="T103" s="163">
        <v>1</v>
      </c>
      <c r="U103" s="432">
        <v>3</v>
      </c>
      <c r="V103" s="432">
        <f t="shared" si="40"/>
        <v>3</v>
      </c>
      <c r="W103" s="432">
        <f t="shared" si="30"/>
        <v>0.30000000000000004</v>
      </c>
      <c r="X103" s="432">
        <f t="shared" si="31"/>
        <v>3.3</v>
      </c>
      <c r="Y103" s="478">
        <f t="shared" si="32"/>
        <v>0.26400000000000001</v>
      </c>
      <c r="Z103" s="478">
        <f t="shared" si="33"/>
        <v>3.5640000000000001</v>
      </c>
      <c r="AA103" s="478">
        <f t="shared" si="34"/>
        <v>0.10692</v>
      </c>
      <c r="AB103" s="478">
        <f t="shared" si="35"/>
        <v>3.6709200000000002</v>
      </c>
      <c r="AC103" s="478">
        <f t="shared" si="36"/>
        <v>0.66076559999999995</v>
      </c>
      <c r="AD103" s="478">
        <f t="shared" si="37"/>
        <v>4.3316856000000001</v>
      </c>
      <c r="AE103" s="399">
        <v>759.4</v>
      </c>
      <c r="AF103" s="502">
        <f t="shared" si="38"/>
        <v>3289.4820446399999</v>
      </c>
      <c r="AG103" s="66"/>
      <c r="AI103" s="504">
        <f t="shared" si="39"/>
        <v>-1038.8184296973118</v>
      </c>
      <c r="AJ103" s="192" t="s">
        <v>164</v>
      </c>
      <c r="AK103" s="163">
        <v>1</v>
      </c>
      <c r="AL103" s="432"/>
      <c r="AM103" s="432"/>
      <c r="AN103" s="432"/>
      <c r="AO103" s="432"/>
      <c r="AP103" s="432"/>
      <c r="AQ103" s="432"/>
      <c r="AR103" s="432"/>
      <c r="AS103" s="432"/>
      <c r="AT103" s="432"/>
      <c r="AU103" s="432"/>
      <c r="AV103" s="399">
        <v>759.4</v>
      </c>
      <c r="AW103" s="432"/>
      <c r="AX103" s="80"/>
    </row>
    <row r="104" spans="1:50" ht="31.5" customHeight="1" thickBot="1">
      <c r="A104" s="526" t="s">
        <v>212</v>
      </c>
      <c r="B104" s="94" t="s">
        <v>465</v>
      </c>
      <c r="C104" s="193" t="s">
        <v>164</v>
      </c>
      <c r="D104" s="168">
        <v>1.01</v>
      </c>
      <c r="E104" s="169">
        <v>0</v>
      </c>
      <c r="F104" s="45">
        <f t="shared" si="28"/>
        <v>0</v>
      </c>
      <c r="G104" s="152"/>
      <c r="H104" s="152"/>
      <c r="I104" s="152"/>
      <c r="J104" s="152"/>
      <c r="K104" s="90"/>
      <c r="L104" s="152"/>
      <c r="M104" s="7"/>
      <c r="N104" s="152"/>
      <c r="O104" s="406">
        <v>759.4</v>
      </c>
      <c r="P104" s="404"/>
      <c r="Q104" s="153" t="s">
        <v>148</v>
      </c>
      <c r="S104" s="438" t="s">
        <v>164</v>
      </c>
      <c r="T104" s="168">
        <v>1.01</v>
      </c>
      <c r="U104" s="432">
        <v>0</v>
      </c>
      <c r="V104" s="432">
        <f t="shared" si="40"/>
        <v>0</v>
      </c>
      <c r="W104" s="432">
        <f t="shared" si="30"/>
        <v>0</v>
      </c>
      <c r="X104" s="432">
        <f t="shared" si="31"/>
        <v>0</v>
      </c>
      <c r="Y104" s="478">
        <f t="shared" si="32"/>
        <v>0</v>
      </c>
      <c r="Z104" s="478">
        <f t="shared" si="33"/>
        <v>0</v>
      </c>
      <c r="AA104" s="478">
        <f t="shared" si="34"/>
        <v>0</v>
      </c>
      <c r="AB104" s="478">
        <f t="shared" si="35"/>
        <v>0</v>
      </c>
      <c r="AC104" s="478">
        <f t="shared" si="36"/>
        <v>0</v>
      </c>
      <c r="AD104" s="478">
        <f t="shared" si="37"/>
        <v>0</v>
      </c>
      <c r="AE104" s="406">
        <v>759.4</v>
      </c>
      <c r="AF104" s="502">
        <f t="shared" si="38"/>
        <v>0</v>
      </c>
      <c r="AG104" s="172" t="s">
        <v>148</v>
      </c>
      <c r="AI104" s="504">
        <f t="shared" si="39"/>
        <v>0</v>
      </c>
      <c r="AJ104" s="193" t="s">
        <v>164</v>
      </c>
      <c r="AK104" s="168">
        <v>1.01</v>
      </c>
      <c r="AL104" s="432"/>
      <c r="AM104" s="432"/>
      <c r="AN104" s="432"/>
      <c r="AO104" s="432"/>
      <c r="AP104" s="432"/>
      <c r="AQ104" s="432"/>
      <c r="AR104" s="432"/>
      <c r="AS104" s="432"/>
      <c r="AT104" s="432"/>
      <c r="AU104" s="432"/>
      <c r="AV104" s="406">
        <v>759.4</v>
      </c>
      <c r="AW104" s="432"/>
      <c r="AX104" s="153" t="s">
        <v>148</v>
      </c>
    </row>
    <row r="105" spans="1:50" ht="31.5" customHeight="1">
      <c r="A105" s="527">
        <v>58</v>
      </c>
      <c r="B105" s="158" t="s">
        <v>369</v>
      </c>
      <c r="C105" s="173" t="s">
        <v>164</v>
      </c>
      <c r="D105" s="174">
        <v>1</v>
      </c>
      <c r="E105" s="175">
        <v>2.9441999999999995</v>
      </c>
      <c r="F105" s="45">
        <f t="shared" si="28"/>
        <v>2.9441999999999995</v>
      </c>
      <c r="G105" s="142">
        <f>F105*$G$4</f>
        <v>0.29441999999999996</v>
      </c>
      <c r="H105" s="142">
        <f>G105+F105</f>
        <v>3.2386199999999996</v>
      </c>
      <c r="I105" s="142">
        <f>H105*$I$4</f>
        <v>0.25908959999999998</v>
      </c>
      <c r="J105" s="142">
        <f>I105+H105</f>
        <v>3.4977095999999994</v>
      </c>
      <c r="K105" s="143">
        <f>J105*$K$4</f>
        <v>0.10493128799999998</v>
      </c>
      <c r="L105" s="142">
        <f>J105+K105</f>
        <v>3.6026408879999994</v>
      </c>
      <c r="M105" s="16">
        <f>L105*$M$4</f>
        <v>0.64847535983999982</v>
      </c>
      <c r="N105" s="142">
        <f>M105+L105</f>
        <v>4.2511162478399989</v>
      </c>
      <c r="O105" s="402">
        <v>759.4</v>
      </c>
      <c r="P105" s="400">
        <f t="shared" si="29"/>
        <v>3228.2976786096951</v>
      </c>
      <c r="Q105" s="144"/>
      <c r="S105" s="438" t="s">
        <v>164</v>
      </c>
      <c r="T105" s="174">
        <v>1</v>
      </c>
      <c r="U105" s="432">
        <v>5</v>
      </c>
      <c r="V105" s="432">
        <f t="shared" si="40"/>
        <v>5</v>
      </c>
      <c r="W105" s="432">
        <f t="shared" si="30"/>
        <v>0.5</v>
      </c>
      <c r="X105" s="432">
        <f t="shared" si="31"/>
        <v>5.5</v>
      </c>
      <c r="Y105" s="478">
        <f t="shared" si="32"/>
        <v>0.44</v>
      </c>
      <c r="Z105" s="478">
        <f t="shared" si="33"/>
        <v>5.94</v>
      </c>
      <c r="AA105" s="478">
        <f t="shared" si="34"/>
        <v>0.1782</v>
      </c>
      <c r="AB105" s="478">
        <f t="shared" si="35"/>
        <v>6.1182000000000007</v>
      </c>
      <c r="AC105" s="478">
        <f t="shared" si="36"/>
        <v>1.1012760000000001</v>
      </c>
      <c r="AD105" s="478">
        <f t="shared" si="37"/>
        <v>7.2194760000000011</v>
      </c>
      <c r="AE105" s="402">
        <v>759.4</v>
      </c>
      <c r="AF105" s="502">
        <f t="shared" si="38"/>
        <v>5482.4700744000011</v>
      </c>
      <c r="AG105" s="66"/>
      <c r="AI105" s="504">
        <f t="shared" si="39"/>
        <v>-2254.1723957903059</v>
      </c>
      <c r="AJ105" s="173" t="s">
        <v>164</v>
      </c>
      <c r="AK105" s="174">
        <v>1</v>
      </c>
      <c r="AL105" s="432"/>
      <c r="AM105" s="432"/>
      <c r="AN105" s="432"/>
      <c r="AO105" s="432"/>
      <c r="AP105" s="432"/>
      <c r="AQ105" s="432"/>
      <c r="AR105" s="432"/>
      <c r="AS105" s="432"/>
      <c r="AT105" s="432"/>
      <c r="AU105" s="432"/>
      <c r="AV105" s="402">
        <v>759.4</v>
      </c>
      <c r="AW105" s="432"/>
      <c r="AX105" s="144"/>
    </row>
    <row r="106" spans="1:50" ht="31.5" customHeight="1" thickBot="1">
      <c r="A106" s="550" t="s">
        <v>213</v>
      </c>
      <c r="B106" s="188" t="s">
        <v>464</v>
      </c>
      <c r="C106" s="189" t="s">
        <v>164</v>
      </c>
      <c r="D106" s="190">
        <v>1.01</v>
      </c>
      <c r="E106" s="191">
        <v>0</v>
      </c>
      <c r="F106" s="45">
        <f t="shared" si="28"/>
        <v>0</v>
      </c>
      <c r="G106" s="147"/>
      <c r="H106" s="147"/>
      <c r="I106" s="147"/>
      <c r="J106" s="147"/>
      <c r="K106" s="104"/>
      <c r="L106" s="147"/>
      <c r="M106" s="17"/>
      <c r="N106" s="147"/>
      <c r="O106" s="406">
        <v>759.4</v>
      </c>
      <c r="P106" s="410"/>
      <c r="Q106" s="148" t="s">
        <v>148</v>
      </c>
      <c r="S106" s="438" t="s">
        <v>164</v>
      </c>
      <c r="T106" s="190">
        <v>1.01</v>
      </c>
      <c r="U106" s="432">
        <v>0</v>
      </c>
      <c r="V106" s="432">
        <f t="shared" si="40"/>
        <v>0</v>
      </c>
      <c r="W106" s="432">
        <f t="shared" si="30"/>
        <v>0</v>
      </c>
      <c r="X106" s="432">
        <f t="shared" si="31"/>
        <v>0</v>
      </c>
      <c r="Y106" s="478">
        <f t="shared" si="32"/>
        <v>0</v>
      </c>
      <c r="Z106" s="478">
        <f t="shared" si="33"/>
        <v>0</v>
      </c>
      <c r="AA106" s="478">
        <f t="shared" si="34"/>
        <v>0</v>
      </c>
      <c r="AB106" s="478">
        <f t="shared" si="35"/>
        <v>0</v>
      </c>
      <c r="AC106" s="478">
        <f t="shared" si="36"/>
        <v>0</v>
      </c>
      <c r="AD106" s="478">
        <f t="shared" si="37"/>
        <v>0</v>
      </c>
      <c r="AE106" s="406">
        <v>759.4</v>
      </c>
      <c r="AF106" s="502">
        <f t="shared" si="38"/>
        <v>0</v>
      </c>
      <c r="AG106" s="172" t="s">
        <v>148</v>
      </c>
      <c r="AI106" s="504">
        <f t="shared" si="39"/>
        <v>0</v>
      </c>
      <c r="AJ106" s="189" t="s">
        <v>164</v>
      </c>
      <c r="AK106" s="190">
        <v>1.01</v>
      </c>
      <c r="AL106" s="432"/>
      <c r="AM106" s="432"/>
      <c r="AN106" s="432"/>
      <c r="AO106" s="432"/>
      <c r="AP106" s="432"/>
      <c r="AQ106" s="432"/>
      <c r="AR106" s="432"/>
      <c r="AS106" s="432"/>
      <c r="AT106" s="432"/>
      <c r="AU106" s="432"/>
      <c r="AV106" s="406">
        <v>759.4</v>
      </c>
      <c r="AW106" s="432"/>
      <c r="AX106" s="148" t="s">
        <v>148</v>
      </c>
    </row>
    <row r="107" spans="1:50" ht="31.5" customHeight="1">
      <c r="A107" s="547">
        <v>59</v>
      </c>
      <c r="B107" s="84" t="s">
        <v>368</v>
      </c>
      <c r="C107" s="163" t="s">
        <v>164</v>
      </c>
      <c r="D107" s="163">
        <v>1</v>
      </c>
      <c r="E107" s="164">
        <v>3.7358000000000002</v>
      </c>
      <c r="F107" s="45">
        <f t="shared" si="28"/>
        <v>3.7358000000000002</v>
      </c>
      <c r="G107" s="149">
        <f>F107*$G$4</f>
        <v>0.37358000000000002</v>
      </c>
      <c r="H107" s="149">
        <f>G107+F107</f>
        <v>4.1093799999999998</v>
      </c>
      <c r="I107" s="149">
        <f>H107*$I$4</f>
        <v>0.3287504</v>
      </c>
      <c r="J107" s="149">
        <f>I107+H107</f>
        <v>4.4381303999999995</v>
      </c>
      <c r="K107" s="79">
        <f>J107*$K$4</f>
        <v>0.13314391199999998</v>
      </c>
      <c r="L107" s="149">
        <f>J107+K107</f>
        <v>4.5712743119999999</v>
      </c>
      <c r="M107" s="8">
        <f>L107*$M$4</f>
        <v>0.82282937615999996</v>
      </c>
      <c r="N107" s="149">
        <f>M107+L107</f>
        <v>5.3941036881599995</v>
      </c>
      <c r="O107" s="399">
        <v>4</v>
      </c>
      <c r="P107" s="402">
        <f t="shared" si="29"/>
        <v>21.576414752639998</v>
      </c>
      <c r="Q107" s="80"/>
      <c r="S107" s="443" t="s">
        <v>164</v>
      </c>
      <c r="T107" s="163">
        <v>1</v>
      </c>
      <c r="U107" s="432">
        <v>10</v>
      </c>
      <c r="V107" s="432">
        <f t="shared" si="40"/>
        <v>10</v>
      </c>
      <c r="W107" s="432">
        <f t="shared" si="30"/>
        <v>1</v>
      </c>
      <c r="X107" s="432">
        <f t="shared" si="31"/>
        <v>11</v>
      </c>
      <c r="Y107" s="478">
        <f t="shared" si="32"/>
        <v>0.88</v>
      </c>
      <c r="Z107" s="478">
        <f t="shared" si="33"/>
        <v>11.88</v>
      </c>
      <c r="AA107" s="478">
        <f t="shared" si="34"/>
        <v>0.35639999999999999</v>
      </c>
      <c r="AB107" s="478">
        <f t="shared" si="35"/>
        <v>12.236400000000001</v>
      </c>
      <c r="AC107" s="478">
        <f t="shared" si="36"/>
        <v>2.2025520000000003</v>
      </c>
      <c r="AD107" s="478">
        <f t="shared" si="37"/>
        <v>14.438952000000002</v>
      </c>
      <c r="AE107" s="399">
        <v>4</v>
      </c>
      <c r="AF107" s="502">
        <f t="shared" si="38"/>
        <v>57.755808000000009</v>
      </c>
      <c r="AG107" s="66"/>
      <c r="AI107" s="504">
        <f t="shared" si="39"/>
        <v>-36.179393247360011</v>
      </c>
      <c r="AJ107" s="163" t="s">
        <v>164</v>
      </c>
      <c r="AK107" s="163">
        <v>1</v>
      </c>
      <c r="AL107" s="432"/>
      <c r="AM107" s="432"/>
      <c r="AN107" s="432"/>
      <c r="AO107" s="432"/>
      <c r="AP107" s="432"/>
      <c r="AQ107" s="432"/>
      <c r="AR107" s="432"/>
      <c r="AS107" s="432"/>
      <c r="AT107" s="432"/>
      <c r="AU107" s="432"/>
      <c r="AV107" s="399">
        <v>4</v>
      </c>
      <c r="AW107" s="432"/>
      <c r="AX107" s="80"/>
    </row>
    <row r="108" spans="1:50" ht="31.5" customHeight="1" thickBot="1">
      <c r="A108" s="526" t="s">
        <v>214</v>
      </c>
      <c r="B108" s="85" t="s">
        <v>275</v>
      </c>
      <c r="C108" s="168" t="s">
        <v>164</v>
      </c>
      <c r="D108" s="168">
        <v>1.01</v>
      </c>
      <c r="E108" s="169">
        <v>0</v>
      </c>
      <c r="F108" s="45">
        <f t="shared" si="28"/>
        <v>0</v>
      </c>
      <c r="G108" s="152"/>
      <c r="H108" s="152"/>
      <c r="I108" s="152"/>
      <c r="J108" s="152"/>
      <c r="K108" s="90"/>
      <c r="L108" s="152"/>
      <c r="M108" s="7"/>
      <c r="N108" s="152"/>
      <c r="O108" s="406">
        <v>4</v>
      </c>
      <c r="P108" s="404"/>
      <c r="Q108" s="153" t="s">
        <v>148</v>
      </c>
      <c r="S108" s="443" t="s">
        <v>164</v>
      </c>
      <c r="T108" s="168">
        <v>1.01</v>
      </c>
      <c r="U108" s="432">
        <v>0</v>
      </c>
      <c r="V108" s="432">
        <f t="shared" si="40"/>
        <v>0</v>
      </c>
      <c r="W108" s="432">
        <f t="shared" si="30"/>
        <v>0</v>
      </c>
      <c r="X108" s="432">
        <f t="shared" si="31"/>
        <v>0</v>
      </c>
      <c r="Y108" s="478">
        <f t="shared" si="32"/>
        <v>0</v>
      </c>
      <c r="Z108" s="478">
        <f t="shared" si="33"/>
        <v>0</v>
      </c>
      <c r="AA108" s="478">
        <f t="shared" si="34"/>
        <v>0</v>
      </c>
      <c r="AB108" s="478">
        <f t="shared" si="35"/>
        <v>0</v>
      </c>
      <c r="AC108" s="478">
        <f t="shared" si="36"/>
        <v>0</v>
      </c>
      <c r="AD108" s="478">
        <f t="shared" si="37"/>
        <v>0</v>
      </c>
      <c r="AE108" s="406">
        <v>4</v>
      </c>
      <c r="AF108" s="502">
        <f t="shared" si="38"/>
        <v>0</v>
      </c>
      <c r="AG108" s="172" t="s">
        <v>148</v>
      </c>
      <c r="AI108" s="504">
        <f t="shared" si="39"/>
        <v>0</v>
      </c>
      <c r="AJ108" s="168" t="s">
        <v>164</v>
      </c>
      <c r="AK108" s="168">
        <v>1.01</v>
      </c>
      <c r="AL108" s="432"/>
      <c r="AM108" s="432"/>
      <c r="AN108" s="432"/>
      <c r="AO108" s="432"/>
      <c r="AP108" s="432"/>
      <c r="AQ108" s="432"/>
      <c r="AR108" s="432"/>
      <c r="AS108" s="432"/>
      <c r="AT108" s="432"/>
      <c r="AU108" s="432"/>
      <c r="AV108" s="406">
        <v>4</v>
      </c>
      <c r="AW108" s="432"/>
      <c r="AX108" s="153" t="s">
        <v>148</v>
      </c>
    </row>
    <row r="109" spans="1:50" ht="31.5" customHeight="1">
      <c r="A109" s="527">
        <v>60</v>
      </c>
      <c r="B109" s="87" t="s">
        <v>372</v>
      </c>
      <c r="C109" s="174" t="s">
        <v>164</v>
      </c>
      <c r="D109" s="174">
        <v>1</v>
      </c>
      <c r="E109" s="175">
        <v>4.777400000000001</v>
      </c>
      <c r="F109" s="45">
        <f t="shared" si="28"/>
        <v>4.777400000000001</v>
      </c>
      <c r="G109" s="142">
        <f>F109*$G$4</f>
        <v>0.47774000000000011</v>
      </c>
      <c r="H109" s="142">
        <f>G109+F109</f>
        <v>5.2551400000000008</v>
      </c>
      <c r="I109" s="142">
        <f>H109*$I$4</f>
        <v>0.4204112000000001</v>
      </c>
      <c r="J109" s="142">
        <f>I109+H109</f>
        <v>5.675551200000001</v>
      </c>
      <c r="K109" s="143">
        <f>J109*$K$4</f>
        <v>0.17026653600000002</v>
      </c>
      <c r="L109" s="142">
        <f>J109+K109</f>
        <v>5.8458177360000008</v>
      </c>
      <c r="M109" s="16">
        <f>L109*$M$4</f>
        <v>1.0522471924800001</v>
      </c>
      <c r="N109" s="142">
        <f>M109+L109</f>
        <v>6.8980649284800011</v>
      </c>
      <c r="O109" s="402">
        <v>1</v>
      </c>
      <c r="P109" s="400">
        <f t="shared" si="29"/>
        <v>6.8980649284800011</v>
      </c>
      <c r="Q109" s="144"/>
      <c r="S109" s="443" t="s">
        <v>164</v>
      </c>
      <c r="T109" s="174">
        <v>1</v>
      </c>
      <c r="U109" s="432">
        <v>10</v>
      </c>
      <c r="V109" s="432">
        <f t="shared" si="40"/>
        <v>10</v>
      </c>
      <c r="W109" s="432">
        <f t="shared" si="30"/>
        <v>1</v>
      </c>
      <c r="X109" s="432">
        <f t="shared" si="31"/>
        <v>11</v>
      </c>
      <c r="Y109" s="478">
        <f t="shared" si="32"/>
        <v>0.88</v>
      </c>
      <c r="Z109" s="478">
        <f t="shared" si="33"/>
        <v>11.88</v>
      </c>
      <c r="AA109" s="478">
        <f t="shared" si="34"/>
        <v>0.35639999999999999</v>
      </c>
      <c r="AB109" s="478">
        <f t="shared" si="35"/>
        <v>12.236400000000001</v>
      </c>
      <c r="AC109" s="478">
        <f t="shared" si="36"/>
        <v>2.2025520000000003</v>
      </c>
      <c r="AD109" s="478">
        <f t="shared" si="37"/>
        <v>14.438952000000002</v>
      </c>
      <c r="AE109" s="402">
        <v>1</v>
      </c>
      <c r="AF109" s="502">
        <f t="shared" si="38"/>
        <v>14.438952000000002</v>
      </c>
      <c r="AG109" s="66"/>
      <c r="AI109" s="504">
        <f t="shared" si="39"/>
        <v>-7.5408870715200012</v>
      </c>
      <c r="AJ109" s="174" t="s">
        <v>164</v>
      </c>
      <c r="AK109" s="174">
        <v>1</v>
      </c>
      <c r="AL109" s="432"/>
      <c r="AM109" s="432"/>
      <c r="AN109" s="432"/>
      <c r="AO109" s="432"/>
      <c r="AP109" s="432"/>
      <c r="AQ109" s="432"/>
      <c r="AR109" s="432"/>
      <c r="AS109" s="432"/>
      <c r="AT109" s="432"/>
      <c r="AU109" s="432"/>
      <c r="AV109" s="402">
        <v>1</v>
      </c>
      <c r="AW109" s="432"/>
      <c r="AX109" s="144"/>
    </row>
    <row r="110" spans="1:50" ht="31.5" customHeight="1" thickBot="1">
      <c r="A110" s="550" t="s">
        <v>215</v>
      </c>
      <c r="B110" s="155" t="s">
        <v>463</v>
      </c>
      <c r="C110" s="190" t="s">
        <v>164</v>
      </c>
      <c r="D110" s="190">
        <v>1.01</v>
      </c>
      <c r="E110" s="191">
        <v>0</v>
      </c>
      <c r="F110" s="45">
        <f t="shared" si="28"/>
        <v>0</v>
      </c>
      <c r="G110" s="147"/>
      <c r="H110" s="147"/>
      <c r="I110" s="147"/>
      <c r="J110" s="147"/>
      <c r="K110" s="104"/>
      <c r="L110" s="147"/>
      <c r="M110" s="17"/>
      <c r="N110" s="147"/>
      <c r="O110" s="404">
        <v>1</v>
      </c>
      <c r="P110" s="410"/>
      <c r="Q110" s="148" t="s">
        <v>148</v>
      </c>
      <c r="S110" s="443" t="s">
        <v>164</v>
      </c>
      <c r="T110" s="190">
        <v>1.01</v>
      </c>
      <c r="U110" s="432">
        <v>0</v>
      </c>
      <c r="V110" s="432">
        <f t="shared" si="40"/>
        <v>0</v>
      </c>
      <c r="W110" s="432">
        <f t="shared" si="30"/>
        <v>0</v>
      </c>
      <c r="X110" s="432">
        <f t="shared" si="31"/>
        <v>0</v>
      </c>
      <c r="Y110" s="478">
        <f t="shared" si="32"/>
        <v>0</v>
      </c>
      <c r="Z110" s="478">
        <f t="shared" si="33"/>
        <v>0</v>
      </c>
      <c r="AA110" s="478">
        <f t="shared" si="34"/>
        <v>0</v>
      </c>
      <c r="AB110" s="478">
        <f t="shared" si="35"/>
        <v>0</v>
      </c>
      <c r="AC110" s="478">
        <f t="shared" si="36"/>
        <v>0</v>
      </c>
      <c r="AD110" s="478">
        <f t="shared" si="37"/>
        <v>0</v>
      </c>
      <c r="AE110" s="404">
        <v>1</v>
      </c>
      <c r="AF110" s="502">
        <f t="shared" si="38"/>
        <v>0</v>
      </c>
      <c r="AG110" s="172" t="s">
        <v>148</v>
      </c>
      <c r="AI110" s="504">
        <f t="shared" si="39"/>
        <v>0</v>
      </c>
      <c r="AJ110" s="190" t="s">
        <v>164</v>
      </c>
      <c r="AK110" s="190">
        <v>1.01</v>
      </c>
      <c r="AL110" s="432"/>
      <c r="AM110" s="432"/>
      <c r="AN110" s="432"/>
      <c r="AO110" s="432"/>
      <c r="AP110" s="432"/>
      <c r="AQ110" s="432"/>
      <c r="AR110" s="432"/>
      <c r="AS110" s="432"/>
      <c r="AT110" s="432"/>
      <c r="AU110" s="432"/>
      <c r="AV110" s="404">
        <v>1</v>
      </c>
      <c r="AW110" s="432"/>
      <c r="AX110" s="148" t="s">
        <v>148</v>
      </c>
    </row>
    <row r="111" spans="1:50" ht="31.5" customHeight="1">
      <c r="A111" s="547">
        <v>61</v>
      </c>
      <c r="B111" s="84" t="s">
        <v>367</v>
      </c>
      <c r="C111" s="163" t="s">
        <v>164</v>
      </c>
      <c r="D111" s="163">
        <v>1</v>
      </c>
      <c r="E111" s="164">
        <v>6.6605999999999996</v>
      </c>
      <c r="F111" s="45">
        <f t="shared" si="28"/>
        <v>6.6605999999999996</v>
      </c>
      <c r="G111" s="149">
        <f>F111*$G$4</f>
        <v>0.66605999999999999</v>
      </c>
      <c r="H111" s="149">
        <f>G111+F111</f>
        <v>7.3266599999999995</v>
      </c>
      <c r="I111" s="149">
        <f>H111*$I$4</f>
        <v>0.58613280000000001</v>
      </c>
      <c r="J111" s="149">
        <f>I111+H111</f>
        <v>7.9127927999999992</v>
      </c>
      <c r="K111" s="79">
        <f>J111*$K$4</f>
        <v>0.23738378399999996</v>
      </c>
      <c r="L111" s="149">
        <f>J111+K111</f>
        <v>8.1501765839999987</v>
      </c>
      <c r="M111" s="8">
        <f>L111*$M$4</f>
        <v>1.4670317851199997</v>
      </c>
      <c r="N111" s="149">
        <f>M111+L111</f>
        <v>9.6172083691199983</v>
      </c>
      <c r="O111" s="399">
        <v>1</v>
      </c>
      <c r="P111" s="402">
        <f t="shared" si="29"/>
        <v>9.6172083691199983</v>
      </c>
      <c r="Q111" s="80"/>
      <c r="S111" s="443" t="s">
        <v>164</v>
      </c>
      <c r="T111" s="163">
        <v>1</v>
      </c>
      <c r="U111" s="432">
        <v>10</v>
      </c>
      <c r="V111" s="432">
        <f t="shared" si="40"/>
        <v>10</v>
      </c>
      <c r="W111" s="432">
        <f t="shared" si="30"/>
        <v>1</v>
      </c>
      <c r="X111" s="432">
        <f t="shared" si="31"/>
        <v>11</v>
      </c>
      <c r="Y111" s="478">
        <f t="shared" si="32"/>
        <v>0.88</v>
      </c>
      <c r="Z111" s="478">
        <f t="shared" si="33"/>
        <v>11.88</v>
      </c>
      <c r="AA111" s="478">
        <f t="shared" si="34"/>
        <v>0.35639999999999999</v>
      </c>
      <c r="AB111" s="478">
        <f t="shared" si="35"/>
        <v>12.236400000000001</v>
      </c>
      <c r="AC111" s="478">
        <f t="shared" si="36"/>
        <v>2.2025520000000003</v>
      </c>
      <c r="AD111" s="478">
        <f t="shared" si="37"/>
        <v>14.438952000000002</v>
      </c>
      <c r="AE111" s="399">
        <v>1</v>
      </c>
      <c r="AF111" s="502">
        <f t="shared" si="38"/>
        <v>14.438952000000002</v>
      </c>
      <c r="AG111" s="66"/>
      <c r="AI111" s="504">
        <f t="shared" si="39"/>
        <v>-4.8217436308800039</v>
      </c>
      <c r="AJ111" s="163" t="s">
        <v>164</v>
      </c>
      <c r="AK111" s="163">
        <v>1</v>
      </c>
      <c r="AL111" s="432"/>
      <c r="AM111" s="432"/>
      <c r="AN111" s="432"/>
      <c r="AO111" s="432"/>
      <c r="AP111" s="432"/>
      <c r="AQ111" s="432"/>
      <c r="AR111" s="432"/>
      <c r="AS111" s="432"/>
      <c r="AT111" s="432"/>
      <c r="AU111" s="432"/>
      <c r="AV111" s="399">
        <v>1</v>
      </c>
      <c r="AW111" s="432"/>
      <c r="AX111" s="80"/>
    </row>
    <row r="112" spans="1:50" ht="19.5" customHeight="1" thickBot="1">
      <c r="A112" s="526" t="s">
        <v>216</v>
      </c>
      <c r="B112" s="85" t="s">
        <v>282</v>
      </c>
      <c r="C112" s="168" t="s">
        <v>164</v>
      </c>
      <c r="D112" s="168">
        <v>1.01</v>
      </c>
      <c r="E112" s="169">
        <v>0</v>
      </c>
      <c r="F112" s="45">
        <f t="shared" si="28"/>
        <v>0</v>
      </c>
      <c r="G112" s="152"/>
      <c r="H112" s="152"/>
      <c r="I112" s="152"/>
      <c r="J112" s="152"/>
      <c r="K112" s="90"/>
      <c r="L112" s="152"/>
      <c r="M112" s="7"/>
      <c r="N112" s="152"/>
      <c r="O112" s="406">
        <v>1</v>
      </c>
      <c r="P112" s="404"/>
      <c r="Q112" s="153" t="s">
        <v>148</v>
      </c>
      <c r="S112" s="443" t="s">
        <v>164</v>
      </c>
      <c r="T112" s="168">
        <v>1.01</v>
      </c>
      <c r="U112" s="432">
        <v>0</v>
      </c>
      <c r="V112" s="432">
        <f t="shared" si="40"/>
        <v>0</v>
      </c>
      <c r="W112" s="432">
        <f t="shared" si="30"/>
        <v>0</v>
      </c>
      <c r="X112" s="432">
        <f t="shared" si="31"/>
        <v>0</v>
      </c>
      <c r="Y112" s="478">
        <f t="shared" si="32"/>
        <v>0</v>
      </c>
      <c r="Z112" s="478">
        <f t="shared" si="33"/>
        <v>0</v>
      </c>
      <c r="AA112" s="478">
        <f t="shared" si="34"/>
        <v>0</v>
      </c>
      <c r="AB112" s="478">
        <f t="shared" si="35"/>
        <v>0</v>
      </c>
      <c r="AC112" s="478">
        <f t="shared" si="36"/>
        <v>0</v>
      </c>
      <c r="AD112" s="478">
        <f t="shared" si="37"/>
        <v>0</v>
      </c>
      <c r="AE112" s="406">
        <v>1</v>
      </c>
      <c r="AF112" s="502">
        <f t="shared" si="38"/>
        <v>0</v>
      </c>
      <c r="AG112" s="172" t="s">
        <v>148</v>
      </c>
      <c r="AI112" s="504">
        <f t="shared" si="39"/>
        <v>0</v>
      </c>
      <c r="AJ112" s="168" t="s">
        <v>164</v>
      </c>
      <c r="AK112" s="168">
        <v>1.01</v>
      </c>
      <c r="AL112" s="432"/>
      <c r="AM112" s="432"/>
      <c r="AN112" s="432"/>
      <c r="AO112" s="432"/>
      <c r="AP112" s="432"/>
      <c r="AQ112" s="432"/>
      <c r="AR112" s="432"/>
      <c r="AS112" s="432"/>
      <c r="AT112" s="432"/>
      <c r="AU112" s="432"/>
      <c r="AV112" s="406">
        <v>1</v>
      </c>
      <c r="AW112" s="432"/>
      <c r="AX112" s="153" t="s">
        <v>148</v>
      </c>
    </row>
    <row r="113" spans="1:50" ht="18.75" customHeight="1">
      <c r="A113" s="527">
        <v>62</v>
      </c>
      <c r="B113" s="87" t="s">
        <v>373</v>
      </c>
      <c r="C113" s="174" t="s">
        <v>164</v>
      </c>
      <c r="D113" s="174">
        <v>1</v>
      </c>
      <c r="E113" s="175">
        <v>10.043799999999999</v>
      </c>
      <c r="F113" s="45">
        <f t="shared" si="28"/>
        <v>10.043799999999999</v>
      </c>
      <c r="G113" s="142">
        <f>F113*$G$4</f>
        <v>1.0043800000000001</v>
      </c>
      <c r="H113" s="142">
        <f>G113+F113</f>
        <v>11.048179999999999</v>
      </c>
      <c r="I113" s="142">
        <f>H113*$I$4</f>
        <v>0.88385439999999993</v>
      </c>
      <c r="J113" s="142">
        <f>I113+H113</f>
        <v>11.932034399999999</v>
      </c>
      <c r="K113" s="143">
        <f>J113*$K$4</f>
        <v>0.35796103199999996</v>
      </c>
      <c r="L113" s="142">
        <f>J113+K113</f>
        <v>12.289995432</v>
      </c>
      <c r="M113" s="16">
        <f>L113*$M$4</f>
        <v>2.2121991777599996</v>
      </c>
      <c r="N113" s="142">
        <f>M113+L113</f>
        <v>14.50219460976</v>
      </c>
      <c r="O113" s="402">
        <v>1</v>
      </c>
      <c r="P113" s="400">
        <f t="shared" si="29"/>
        <v>14.50219460976</v>
      </c>
      <c r="Q113" s="144"/>
      <c r="S113" s="443" t="s">
        <v>164</v>
      </c>
      <c r="T113" s="174">
        <v>1</v>
      </c>
      <c r="U113" s="432">
        <v>15</v>
      </c>
      <c r="V113" s="432">
        <f t="shared" si="40"/>
        <v>15</v>
      </c>
      <c r="W113" s="432">
        <f t="shared" si="30"/>
        <v>1.5</v>
      </c>
      <c r="X113" s="432">
        <f t="shared" si="31"/>
        <v>16.5</v>
      </c>
      <c r="Y113" s="478">
        <f t="shared" si="32"/>
        <v>1.32</v>
      </c>
      <c r="Z113" s="478">
        <f t="shared" si="33"/>
        <v>17.82</v>
      </c>
      <c r="AA113" s="478">
        <f t="shared" si="34"/>
        <v>0.53459999999999996</v>
      </c>
      <c r="AB113" s="478">
        <f t="shared" si="35"/>
        <v>18.354600000000001</v>
      </c>
      <c r="AC113" s="478">
        <f t="shared" si="36"/>
        <v>3.3038280000000002</v>
      </c>
      <c r="AD113" s="478">
        <f t="shared" si="37"/>
        <v>21.658428000000001</v>
      </c>
      <c r="AE113" s="402">
        <v>1</v>
      </c>
      <c r="AF113" s="502">
        <f t="shared" si="38"/>
        <v>21.658428000000001</v>
      </c>
      <c r="AG113" s="66"/>
      <c r="AI113" s="504">
        <f t="shared" si="39"/>
        <v>-7.1562333902400006</v>
      </c>
      <c r="AJ113" s="174" t="s">
        <v>164</v>
      </c>
      <c r="AK113" s="174">
        <v>1</v>
      </c>
      <c r="AL113" s="432"/>
      <c r="AM113" s="432"/>
      <c r="AN113" s="432"/>
      <c r="AO113" s="432"/>
      <c r="AP113" s="432"/>
      <c r="AQ113" s="432"/>
      <c r="AR113" s="432"/>
      <c r="AS113" s="432"/>
      <c r="AT113" s="432"/>
      <c r="AU113" s="432"/>
      <c r="AV113" s="402">
        <v>1</v>
      </c>
      <c r="AW113" s="432"/>
      <c r="AX113" s="144"/>
    </row>
    <row r="114" spans="1:50" ht="28.5" customHeight="1" thickBot="1">
      <c r="A114" s="526" t="s">
        <v>217</v>
      </c>
      <c r="B114" s="179" t="s">
        <v>286</v>
      </c>
      <c r="C114" s="177" t="s">
        <v>164</v>
      </c>
      <c r="D114" s="177">
        <v>1.01</v>
      </c>
      <c r="E114" s="178">
        <v>0</v>
      </c>
      <c r="F114" s="45">
        <f t="shared" si="28"/>
        <v>0</v>
      </c>
      <c r="G114" s="142"/>
      <c r="H114" s="142"/>
      <c r="I114" s="142"/>
      <c r="J114" s="142"/>
      <c r="K114" s="143"/>
      <c r="L114" s="142"/>
      <c r="M114" s="16"/>
      <c r="N114" s="142"/>
      <c r="O114" s="402">
        <v>1</v>
      </c>
      <c r="P114" s="410"/>
      <c r="Q114" s="172" t="s">
        <v>148</v>
      </c>
      <c r="S114" s="443" t="s">
        <v>164</v>
      </c>
      <c r="T114" s="177">
        <v>1.01</v>
      </c>
      <c r="U114" s="432">
        <v>0</v>
      </c>
      <c r="V114" s="432">
        <f t="shared" si="40"/>
        <v>0</v>
      </c>
      <c r="W114" s="432">
        <f t="shared" si="30"/>
        <v>0</v>
      </c>
      <c r="X114" s="432">
        <f t="shared" si="31"/>
        <v>0</v>
      </c>
      <c r="Y114" s="478">
        <f t="shared" si="32"/>
        <v>0</v>
      </c>
      <c r="Z114" s="478">
        <f t="shared" si="33"/>
        <v>0</v>
      </c>
      <c r="AA114" s="478">
        <f t="shared" si="34"/>
        <v>0</v>
      </c>
      <c r="AB114" s="478">
        <f t="shared" si="35"/>
        <v>0</v>
      </c>
      <c r="AC114" s="478">
        <f t="shared" si="36"/>
        <v>0</v>
      </c>
      <c r="AD114" s="478">
        <f t="shared" si="37"/>
        <v>0</v>
      </c>
      <c r="AE114" s="402">
        <v>1</v>
      </c>
      <c r="AF114" s="502">
        <f t="shared" si="38"/>
        <v>0</v>
      </c>
      <c r="AG114" s="172" t="s">
        <v>148</v>
      </c>
      <c r="AI114" s="504">
        <f t="shared" si="39"/>
        <v>0</v>
      </c>
      <c r="AJ114" s="177" t="s">
        <v>164</v>
      </c>
      <c r="AK114" s="177">
        <v>1.01</v>
      </c>
      <c r="AL114" s="432"/>
      <c r="AM114" s="432"/>
      <c r="AN114" s="432"/>
      <c r="AO114" s="432"/>
      <c r="AP114" s="432"/>
      <c r="AQ114" s="432"/>
      <c r="AR114" s="432"/>
      <c r="AS114" s="432"/>
      <c r="AT114" s="432"/>
      <c r="AU114" s="432"/>
      <c r="AV114" s="402">
        <v>1</v>
      </c>
      <c r="AW114" s="432"/>
      <c r="AX114" s="172" t="s">
        <v>148</v>
      </c>
    </row>
    <row r="115" spans="1:50" ht="36.65" customHeight="1">
      <c r="A115" s="527" t="s">
        <v>45</v>
      </c>
      <c r="B115" s="180" t="s">
        <v>337</v>
      </c>
      <c r="C115" s="62" t="s">
        <v>164</v>
      </c>
      <c r="D115" s="64">
        <v>1</v>
      </c>
      <c r="E115" s="21">
        <v>0.25</v>
      </c>
      <c r="F115" s="45">
        <f t="shared" si="28"/>
        <v>0.25</v>
      </c>
      <c r="G115" s="149">
        <f t="shared" ref="G115:G178" si="41">F115*$G$4</f>
        <v>2.5000000000000001E-2</v>
      </c>
      <c r="H115" s="149">
        <f t="shared" ref="H115:H178" si="42">G115+F115</f>
        <v>0.27500000000000002</v>
      </c>
      <c r="I115" s="149">
        <f t="shared" ref="I115:I178" si="43">H115*$I$4</f>
        <v>2.2000000000000002E-2</v>
      </c>
      <c r="J115" s="149">
        <f t="shared" ref="J115:J178" si="44">I115+H115</f>
        <v>0.29700000000000004</v>
      </c>
      <c r="K115" s="79">
        <f t="shared" ref="K115:K178" si="45">J115*$K$4</f>
        <v>8.9100000000000013E-3</v>
      </c>
      <c r="L115" s="149">
        <f t="shared" ref="L115:L178" si="46">J115+K115</f>
        <v>0.30591000000000002</v>
      </c>
      <c r="M115" s="8">
        <f t="shared" ref="M115:M178" si="47">L115*$M$4</f>
        <v>5.5063800000000003E-2</v>
      </c>
      <c r="N115" s="149">
        <f t="shared" ref="N115:N178" si="48">M115+L115</f>
        <v>0.36097380000000001</v>
      </c>
      <c r="O115" s="399">
        <v>1794.5</v>
      </c>
      <c r="P115" s="402">
        <f t="shared" si="29"/>
        <v>647.76748410000005</v>
      </c>
      <c r="Q115" s="80"/>
      <c r="S115" s="441" t="s">
        <v>164</v>
      </c>
      <c r="T115" s="64">
        <v>1</v>
      </c>
      <c r="U115" s="432">
        <v>0.2</v>
      </c>
      <c r="V115" s="432">
        <f t="shared" si="40"/>
        <v>0.2</v>
      </c>
      <c r="W115" s="432">
        <f t="shared" si="30"/>
        <v>2.0000000000000004E-2</v>
      </c>
      <c r="X115" s="432">
        <f t="shared" si="31"/>
        <v>0.22000000000000003</v>
      </c>
      <c r="Y115" s="478">
        <f t="shared" si="32"/>
        <v>1.7600000000000001E-2</v>
      </c>
      <c r="Z115" s="478">
        <f t="shared" si="33"/>
        <v>0.23760000000000003</v>
      </c>
      <c r="AA115" s="478">
        <f t="shared" si="34"/>
        <v>7.1280000000000007E-3</v>
      </c>
      <c r="AB115" s="478">
        <f t="shared" si="35"/>
        <v>0.24472800000000003</v>
      </c>
      <c r="AC115" s="478">
        <f t="shared" si="36"/>
        <v>4.4051040000000007E-2</v>
      </c>
      <c r="AD115" s="478">
        <f t="shared" si="37"/>
        <v>0.28877904000000004</v>
      </c>
      <c r="AE115" s="399">
        <v>1794.5</v>
      </c>
      <c r="AF115" s="502">
        <f t="shared" si="38"/>
        <v>518.21398728000008</v>
      </c>
      <c r="AG115" s="66"/>
      <c r="AI115" s="504">
        <f t="shared" si="39"/>
        <v>129.55349681999996</v>
      </c>
      <c r="AJ115" s="62" t="s">
        <v>164</v>
      </c>
      <c r="AK115" s="64">
        <v>1</v>
      </c>
      <c r="AL115" s="432"/>
      <c r="AM115" s="432"/>
      <c r="AN115" s="432"/>
      <c r="AO115" s="432"/>
      <c r="AP115" s="432"/>
      <c r="AQ115" s="432"/>
      <c r="AR115" s="432"/>
      <c r="AS115" s="432"/>
      <c r="AT115" s="432"/>
      <c r="AU115" s="432"/>
      <c r="AV115" s="399">
        <v>1794.5</v>
      </c>
      <c r="AW115" s="432"/>
      <c r="AX115" s="80"/>
    </row>
    <row r="116" spans="1:50" ht="25.5" customHeight="1" thickBot="1">
      <c r="A116" s="526" t="s">
        <v>218</v>
      </c>
      <c r="B116" s="181" t="s">
        <v>166</v>
      </c>
      <c r="C116" s="68" t="s">
        <v>167</v>
      </c>
      <c r="D116" s="70">
        <v>1.97E-3</v>
      </c>
      <c r="E116" s="150">
        <v>0</v>
      </c>
      <c r="F116" s="45">
        <f t="shared" si="28"/>
        <v>0</v>
      </c>
      <c r="G116" s="152">
        <f t="shared" si="41"/>
        <v>0</v>
      </c>
      <c r="H116" s="152">
        <f t="shared" si="42"/>
        <v>0</v>
      </c>
      <c r="I116" s="152">
        <f t="shared" si="43"/>
        <v>0</v>
      </c>
      <c r="J116" s="152">
        <f t="shared" si="44"/>
        <v>0</v>
      </c>
      <c r="K116" s="90">
        <f t="shared" si="45"/>
        <v>0</v>
      </c>
      <c r="L116" s="152">
        <f t="shared" si="46"/>
        <v>0</v>
      </c>
      <c r="M116" s="7">
        <f t="shared" si="47"/>
        <v>0</v>
      </c>
      <c r="N116" s="152">
        <f t="shared" si="48"/>
        <v>0</v>
      </c>
      <c r="O116" s="406">
        <v>1794</v>
      </c>
      <c r="P116" s="404"/>
      <c r="Q116" s="153" t="s">
        <v>148</v>
      </c>
      <c r="S116" s="441" t="s">
        <v>167</v>
      </c>
      <c r="T116" s="70">
        <v>1.97E-3</v>
      </c>
      <c r="U116" s="432">
        <v>0</v>
      </c>
      <c r="V116" s="432">
        <f t="shared" si="40"/>
        <v>0</v>
      </c>
      <c r="W116" s="432">
        <f t="shared" si="30"/>
        <v>0</v>
      </c>
      <c r="X116" s="432">
        <f t="shared" si="31"/>
        <v>0</v>
      </c>
      <c r="Y116" s="478">
        <f t="shared" si="32"/>
        <v>0</v>
      </c>
      <c r="Z116" s="478">
        <f t="shared" si="33"/>
        <v>0</v>
      </c>
      <c r="AA116" s="478">
        <f t="shared" si="34"/>
        <v>0</v>
      </c>
      <c r="AB116" s="478">
        <f t="shared" si="35"/>
        <v>0</v>
      </c>
      <c r="AC116" s="478">
        <f t="shared" si="36"/>
        <v>0</v>
      </c>
      <c r="AD116" s="478">
        <f t="shared" si="37"/>
        <v>0</v>
      </c>
      <c r="AE116" s="406">
        <v>1794</v>
      </c>
      <c r="AF116" s="502">
        <f t="shared" si="38"/>
        <v>0</v>
      </c>
      <c r="AG116" s="172" t="s">
        <v>148</v>
      </c>
      <c r="AI116" s="504">
        <f t="shared" si="39"/>
        <v>0</v>
      </c>
      <c r="AJ116" s="68" t="s">
        <v>167</v>
      </c>
      <c r="AK116" s="70">
        <v>1.97E-3</v>
      </c>
      <c r="AL116" s="432"/>
      <c r="AM116" s="432"/>
      <c r="AN116" s="432"/>
      <c r="AO116" s="432"/>
      <c r="AP116" s="432"/>
      <c r="AQ116" s="432"/>
      <c r="AR116" s="432"/>
      <c r="AS116" s="432"/>
      <c r="AT116" s="432"/>
      <c r="AU116" s="432"/>
      <c r="AV116" s="406">
        <v>1794</v>
      </c>
      <c r="AW116" s="432"/>
      <c r="AX116" s="153" t="s">
        <v>148</v>
      </c>
    </row>
    <row r="117" spans="1:50" ht="36.65" customHeight="1">
      <c r="A117" s="527" t="s">
        <v>46</v>
      </c>
      <c r="B117" s="158" t="s">
        <v>338</v>
      </c>
      <c r="C117" s="88" t="s">
        <v>164</v>
      </c>
      <c r="D117" s="45">
        <v>1</v>
      </c>
      <c r="E117" s="39">
        <v>0.3</v>
      </c>
      <c r="F117" s="45">
        <f t="shared" si="28"/>
        <v>0.3</v>
      </c>
      <c r="G117" s="142">
        <f t="shared" si="41"/>
        <v>0.03</v>
      </c>
      <c r="H117" s="142">
        <f t="shared" si="42"/>
        <v>0.32999999999999996</v>
      </c>
      <c r="I117" s="142">
        <f t="shared" si="43"/>
        <v>2.6399999999999996E-2</v>
      </c>
      <c r="J117" s="142">
        <f t="shared" si="44"/>
        <v>0.35639999999999994</v>
      </c>
      <c r="K117" s="143">
        <f t="shared" si="45"/>
        <v>1.0691999999999998E-2</v>
      </c>
      <c r="L117" s="142">
        <f t="shared" si="46"/>
        <v>0.36709199999999992</v>
      </c>
      <c r="M117" s="16">
        <f t="shared" si="47"/>
        <v>6.6076559999999979E-2</v>
      </c>
      <c r="N117" s="142">
        <f t="shared" si="48"/>
        <v>0.43316855999999992</v>
      </c>
      <c r="O117" s="402">
        <v>1926</v>
      </c>
      <c r="P117" s="400">
        <f t="shared" si="29"/>
        <v>834.28264655999988</v>
      </c>
      <c r="Q117" s="144"/>
      <c r="S117" s="441" t="s">
        <v>164</v>
      </c>
      <c r="T117" s="45">
        <v>1</v>
      </c>
      <c r="U117" s="432">
        <v>0.3</v>
      </c>
      <c r="V117" s="432">
        <f t="shared" si="40"/>
        <v>0.3</v>
      </c>
      <c r="W117" s="432">
        <f t="shared" si="30"/>
        <v>0.03</v>
      </c>
      <c r="X117" s="432">
        <f t="shared" si="31"/>
        <v>0.32999999999999996</v>
      </c>
      <c r="Y117" s="478">
        <f t="shared" si="32"/>
        <v>2.6399999999999996E-2</v>
      </c>
      <c r="Z117" s="478">
        <f t="shared" si="33"/>
        <v>0.35639999999999994</v>
      </c>
      <c r="AA117" s="478">
        <f t="shared" si="34"/>
        <v>1.0691999999999998E-2</v>
      </c>
      <c r="AB117" s="478">
        <f t="shared" si="35"/>
        <v>0.36709199999999992</v>
      </c>
      <c r="AC117" s="478">
        <f t="shared" si="36"/>
        <v>6.6076559999999979E-2</v>
      </c>
      <c r="AD117" s="478">
        <f t="shared" si="37"/>
        <v>0.43316855999999992</v>
      </c>
      <c r="AE117" s="402">
        <v>1926</v>
      </c>
      <c r="AF117" s="502">
        <f t="shared" si="38"/>
        <v>834.28264655999988</v>
      </c>
      <c r="AG117" s="66"/>
      <c r="AI117" s="504">
        <f t="shared" si="39"/>
        <v>0</v>
      </c>
      <c r="AJ117" s="88" t="s">
        <v>164</v>
      </c>
      <c r="AK117" s="45">
        <v>1</v>
      </c>
      <c r="AL117" s="432"/>
      <c r="AM117" s="432"/>
      <c r="AN117" s="432"/>
      <c r="AO117" s="432"/>
      <c r="AP117" s="432"/>
      <c r="AQ117" s="432"/>
      <c r="AR117" s="432"/>
      <c r="AS117" s="432"/>
      <c r="AT117" s="432"/>
      <c r="AU117" s="432"/>
      <c r="AV117" s="402">
        <v>1926</v>
      </c>
      <c r="AW117" s="432"/>
      <c r="AX117" s="144"/>
    </row>
    <row r="118" spans="1:50" ht="25.5" customHeight="1" thickBot="1">
      <c r="A118" s="526" t="s">
        <v>468</v>
      </c>
      <c r="B118" s="119" t="s">
        <v>166</v>
      </c>
      <c r="C118" s="120" t="s">
        <v>167</v>
      </c>
      <c r="D118" s="122">
        <v>1.98E-3</v>
      </c>
      <c r="E118" s="146">
        <v>0</v>
      </c>
      <c r="F118" s="45">
        <f t="shared" ref="F118:F181" si="49">E118*D118</f>
        <v>0</v>
      </c>
      <c r="G118" s="147">
        <f t="shared" si="41"/>
        <v>0</v>
      </c>
      <c r="H118" s="147">
        <f t="shared" si="42"/>
        <v>0</v>
      </c>
      <c r="I118" s="147">
        <f t="shared" si="43"/>
        <v>0</v>
      </c>
      <c r="J118" s="147">
        <f t="shared" si="44"/>
        <v>0</v>
      </c>
      <c r="K118" s="104">
        <f t="shared" si="45"/>
        <v>0</v>
      </c>
      <c r="L118" s="147">
        <f t="shared" si="46"/>
        <v>0</v>
      </c>
      <c r="M118" s="17">
        <f t="shared" si="47"/>
        <v>0</v>
      </c>
      <c r="N118" s="147">
        <f t="shared" si="48"/>
        <v>0</v>
      </c>
      <c r="O118" s="404">
        <v>1926</v>
      </c>
      <c r="P118" s="410"/>
      <c r="Q118" s="148" t="s">
        <v>148</v>
      </c>
      <c r="S118" s="441" t="s">
        <v>167</v>
      </c>
      <c r="T118" s="122">
        <v>1.98E-3</v>
      </c>
      <c r="U118" s="432">
        <v>0</v>
      </c>
      <c r="V118" s="432">
        <f t="shared" si="40"/>
        <v>0</v>
      </c>
      <c r="W118" s="432">
        <f t="shared" si="30"/>
        <v>0</v>
      </c>
      <c r="X118" s="432">
        <f t="shared" si="31"/>
        <v>0</v>
      </c>
      <c r="Y118" s="478">
        <f t="shared" si="32"/>
        <v>0</v>
      </c>
      <c r="Z118" s="478">
        <f t="shared" si="33"/>
        <v>0</v>
      </c>
      <c r="AA118" s="478">
        <f t="shared" si="34"/>
        <v>0</v>
      </c>
      <c r="AB118" s="478">
        <f t="shared" si="35"/>
        <v>0</v>
      </c>
      <c r="AC118" s="478">
        <f t="shared" si="36"/>
        <v>0</v>
      </c>
      <c r="AD118" s="478">
        <f t="shared" si="37"/>
        <v>0</v>
      </c>
      <c r="AE118" s="404">
        <v>1926</v>
      </c>
      <c r="AF118" s="502">
        <f t="shared" si="38"/>
        <v>0</v>
      </c>
      <c r="AG118" s="172" t="s">
        <v>148</v>
      </c>
      <c r="AI118" s="504">
        <f t="shared" si="39"/>
        <v>0</v>
      </c>
      <c r="AJ118" s="120" t="s">
        <v>167</v>
      </c>
      <c r="AK118" s="122">
        <v>1.98E-3</v>
      </c>
      <c r="AL118" s="432"/>
      <c r="AM118" s="432"/>
      <c r="AN118" s="432"/>
      <c r="AO118" s="432"/>
      <c r="AP118" s="432"/>
      <c r="AQ118" s="432"/>
      <c r="AR118" s="432"/>
      <c r="AS118" s="432"/>
      <c r="AT118" s="432"/>
      <c r="AU118" s="432"/>
      <c r="AV118" s="404">
        <v>1926</v>
      </c>
      <c r="AW118" s="432"/>
      <c r="AX118" s="148" t="s">
        <v>148</v>
      </c>
    </row>
    <row r="119" spans="1:50" ht="25.5" customHeight="1">
      <c r="A119" s="527" t="s">
        <v>48</v>
      </c>
      <c r="B119" s="180" t="s">
        <v>339</v>
      </c>
      <c r="C119" s="62" t="s">
        <v>164</v>
      </c>
      <c r="D119" s="64">
        <v>1</v>
      </c>
      <c r="E119" s="21">
        <v>0.35000000000000003</v>
      </c>
      <c r="F119" s="45">
        <f t="shared" si="49"/>
        <v>0.35000000000000003</v>
      </c>
      <c r="G119" s="149">
        <f t="shared" si="41"/>
        <v>3.5000000000000003E-2</v>
      </c>
      <c r="H119" s="149">
        <f t="shared" si="42"/>
        <v>0.38500000000000001</v>
      </c>
      <c r="I119" s="149">
        <f t="shared" si="43"/>
        <v>3.0800000000000001E-2</v>
      </c>
      <c r="J119" s="149">
        <f t="shared" si="44"/>
        <v>0.4158</v>
      </c>
      <c r="K119" s="79">
        <f t="shared" si="45"/>
        <v>1.2473999999999999E-2</v>
      </c>
      <c r="L119" s="149">
        <f t="shared" si="46"/>
        <v>0.42827399999999999</v>
      </c>
      <c r="M119" s="8">
        <f t="shared" si="47"/>
        <v>7.7089319999999989E-2</v>
      </c>
      <c r="N119" s="149">
        <f t="shared" si="48"/>
        <v>0.50536331999999995</v>
      </c>
      <c r="O119" s="399">
        <v>1597</v>
      </c>
      <c r="P119" s="402">
        <f t="shared" ref="P119:P181" si="50">O119*N119</f>
        <v>807.06522203999987</v>
      </c>
      <c r="Q119" s="80"/>
      <c r="S119" s="441" t="s">
        <v>164</v>
      </c>
      <c r="T119" s="64">
        <v>1</v>
      </c>
      <c r="U119" s="432">
        <v>3</v>
      </c>
      <c r="V119" s="432">
        <f t="shared" si="40"/>
        <v>3</v>
      </c>
      <c r="W119" s="432">
        <f t="shared" si="30"/>
        <v>0.30000000000000004</v>
      </c>
      <c r="X119" s="432">
        <f t="shared" si="31"/>
        <v>3.3</v>
      </c>
      <c r="Y119" s="478">
        <f t="shared" si="32"/>
        <v>0.26400000000000001</v>
      </c>
      <c r="Z119" s="478">
        <f t="shared" si="33"/>
        <v>3.5640000000000001</v>
      </c>
      <c r="AA119" s="478">
        <f t="shared" si="34"/>
        <v>0.10692</v>
      </c>
      <c r="AB119" s="478">
        <f t="shared" si="35"/>
        <v>3.6709200000000002</v>
      </c>
      <c r="AC119" s="478">
        <f t="shared" si="36"/>
        <v>0.66076559999999995</v>
      </c>
      <c r="AD119" s="478">
        <f t="shared" si="37"/>
        <v>4.3316856000000001</v>
      </c>
      <c r="AE119" s="399">
        <v>1597</v>
      </c>
      <c r="AF119" s="502">
        <f t="shared" si="38"/>
        <v>6917.7019031999998</v>
      </c>
      <c r="AG119" s="66"/>
      <c r="AI119" s="504">
        <f t="shared" si="39"/>
        <v>-6110.6366811600001</v>
      </c>
      <c r="AJ119" s="62" t="s">
        <v>164</v>
      </c>
      <c r="AK119" s="64">
        <v>1</v>
      </c>
      <c r="AL119" s="432"/>
      <c r="AM119" s="432"/>
      <c r="AN119" s="432"/>
      <c r="AO119" s="432"/>
      <c r="AP119" s="432"/>
      <c r="AQ119" s="432"/>
      <c r="AR119" s="432"/>
      <c r="AS119" s="432"/>
      <c r="AT119" s="432"/>
      <c r="AU119" s="432"/>
      <c r="AV119" s="399">
        <v>1597</v>
      </c>
      <c r="AW119" s="432"/>
      <c r="AX119" s="80"/>
    </row>
    <row r="120" spans="1:50" ht="25.5" customHeight="1" thickBot="1">
      <c r="A120" s="526" t="s">
        <v>219</v>
      </c>
      <c r="B120" s="160" t="s">
        <v>166</v>
      </c>
      <c r="C120" s="68" t="s">
        <v>167</v>
      </c>
      <c r="D120" s="70">
        <v>7.8600000000000007E-3</v>
      </c>
      <c r="E120" s="150">
        <v>0</v>
      </c>
      <c r="F120" s="45">
        <f t="shared" si="49"/>
        <v>0</v>
      </c>
      <c r="G120" s="152">
        <f t="shared" si="41"/>
        <v>0</v>
      </c>
      <c r="H120" s="152">
        <f t="shared" si="42"/>
        <v>0</v>
      </c>
      <c r="I120" s="152">
        <f t="shared" si="43"/>
        <v>0</v>
      </c>
      <c r="J120" s="152">
        <f t="shared" si="44"/>
        <v>0</v>
      </c>
      <c r="K120" s="90">
        <f t="shared" si="45"/>
        <v>0</v>
      </c>
      <c r="L120" s="152">
        <f t="shared" si="46"/>
        <v>0</v>
      </c>
      <c r="M120" s="7">
        <f t="shared" si="47"/>
        <v>0</v>
      </c>
      <c r="N120" s="152">
        <f t="shared" si="48"/>
        <v>0</v>
      </c>
      <c r="O120" s="406">
        <v>1597</v>
      </c>
      <c r="P120" s="404"/>
      <c r="Q120" s="153" t="s">
        <v>148</v>
      </c>
      <c r="S120" s="441" t="s">
        <v>167</v>
      </c>
      <c r="T120" s="70">
        <v>7.8600000000000007E-3</v>
      </c>
      <c r="U120" s="432">
        <v>0</v>
      </c>
      <c r="V120" s="432">
        <f t="shared" si="40"/>
        <v>0</v>
      </c>
      <c r="W120" s="432">
        <f t="shared" si="30"/>
        <v>0</v>
      </c>
      <c r="X120" s="432">
        <f t="shared" si="31"/>
        <v>0</v>
      </c>
      <c r="Y120" s="478">
        <f t="shared" si="32"/>
        <v>0</v>
      </c>
      <c r="Z120" s="478">
        <f t="shared" si="33"/>
        <v>0</v>
      </c>
      <c r="AA120" s="478">
        <f t="shared" si="34"/>
        <v>0</v>
      </c>
      <c r="AB120" s="478">
        <f t="shared" si="35"/>
        <v>0</v>
      </c>
      <c r="AC120" s="478">
        <f t="shared" si="36"/>
        <v>0</v>
      </c>
      <c r="AD120" s="478">
        <f t="shared" si="37"/>
        <v>0</v>
      </c>
      <c r="AE120" s="406">
        <v>1597</v>
      </c>
      <c r="AF120" s="502">
        <f t="shared" si="38"/>
        <v>0</v>
      </c>
      <c r="AG120" s="172" t="s">
        <v>148</v>
      </c>
      <c r="AI120" s="504">
        <f t="shared" si="39"/>
        <v>0</v>
      </c>
      <c r="AJ120" s="68" t="s">
        <v>167</v>
      </c>
      <c r="AK120" s="70">
        <v>7.8600000000000007E-3</v>
      </c>
      <c r="AL120" s="432"/>
      <c r="AM120" s="432"/>
      <c r="AN120" s="432"/>
      <c r="AO120" s="432"/>
      <c r="AP120" s="432"/>
      <c r="AQ120" s="432"/>
      <c r="AR120" s="432"/>
      <c r="AS120" s="432"/>
      <c r="AT120" s="432"/>
      <c r="AU120" s="432"/>
      <c r="AV120" s="406">
        <v>1597</v>
      </c>
      <c r="AW120" s="432"/>
      <c r="AX120" s="153" t="s">
        <v>148</v>
      </c>
    </row>
    <row r="121" spans="1:50" ht="25.5" customHeight="1">
      <c r="A121" s="527" t="s">
        <v>49</v>
      </c>
      <c r="B121" s="87" t="s">
        <v>340</v>
      </c>
      <c r="C121" s="88" t="s">
        <v>164</v>
      </c>
      <c r="D121" s="45">
        <v>1</v>
      </c>
      <c r="E121" s="39">
        <v>0.35000000000000003</v>
      </c>
      <c r="F121" s="45">
        <f t="shared" si="49"/>
        <v>0.35000000000000003</v>
      </c>
      <c r="G121" s="142">
        <f t="shared" si="41"/>
        <v>3.5000000000000003E-2</v>
      </c>
      <c r="H121" s="142">
        <f t="shared" si="42"/>
        <v>0.38500000000000001</v>
      </c>
      <c r="I121" s="142">
        <f t="shared" si="43"/>
        <v>3.0800000000000001E-2</v>
      </c>
      <c r="J121" s="142">
        <f t="shared" si="44"/>
        <v>0.4158</v>
      </c>
      <c r="K121" s="143">
        <f t="shared" si="45"/>
        <v>1.2473999999999999E-2</v>
      </c>
      <c r="L121" s="142">
        <f t="shared" si="46"/>
        <v>0.42827399999999999</v>
      </c>
      <c r="M121" s="16">
        <f t="shared" si="47"/>
        <v>7.7089319999999989E-2</v>
      </c>
      <c r="N121" s="142">
        <f t="shared" si="48"/>
        <v>0.50536331999999995</v>
      </c>
      <c r="O121" s="402">
        <v>1995</v>
      </c>
      <c r="P121" s="400">
        <f t="shared" si="50"/>
        <v>1008.1998233999999</v>
      </c>
      <c r="Q121" s="144"/>
      <c r="S121" s="441" t="s">
        <v>164</v>
      </c>
      <c r="T121" s="45">
        <v>1</v>
      </c>
      <c r="U121" s="432">
        <v>3</v>
      </c>
      <c r="V121" s="432">
        <f t="shared" si="40"/>
        <v>3</v>
      </c>
      <c r="W121" s="432">
        <f t="shared" si="30"/>
        <v>0.30000000000000004</v>
      </c>
      <c r="X121" s="432">
        <f t="shared" si="31"/>
        <v>3.3</v>
      </c>
      <c r="Y121" s="478">
        <f t="shared" si="32"/>
        <v>0.26400000000000001</v>
      </c>
      <c r="Z121" s="478">
        <f t="shared" si="33"/>
        <v>3.5640000000000001</v>
      </c>
      <c r="AA121" s="478">
        <f t="shared" si="34"/>
        <v>0.10692</v>
      </c>
      <c r="AB121" s="478">
        <f t="shared" si="35"/>
        <v>3.6709200000000002</v>
      </c>
      <c r="AC121" s="478">
        <f t="shared" si="36"/>
        <v>0.66076559999999995</v>
      </c>
      <c r="AD121" s="478">
        <f t="shared" si="37"/>
        <v>4.3316856000000001</v>
      </c>
      <c r="AE121" s="402">
        <v>1995</v>
      </c>
      <c r="AF121" s="502">
        <f t="shared" si="38"/>
        <v>8641.7127720000008</v>
      </c>
      <c r="AG121" s="66"/>
      <c r="AI121" s="504">
        <f t="shared" si="39"/>
        <v>-7633.5129486000005</v>
      </c>
      <c r="AJ121" s="88" t="s">
        <v>164</v>
      </c>
      <c r="AK121" s="45">
        <v>1</v>
      </c>
      <c r="AL121" s="432"/>
      <c r="AM121" s="432"/>
      <c r="AN121" s="432"/>
      <c r="AO121" s="432"/>
      <c r="AP121" s="432"/>
      <c r="AQ121" s="432"/>
      <c r="AR121" s="432"/>
      <c r="AS121" s="432"/>
      <c r="AT121" s="432"/>
      <c r="AU121" s="432"/>
      <c r="AV121" s="402">
        <v>1995</v>
      </c>
      <c r="AW121" s="432"/>
      <c r="AX121" s="144"/>
    </row>
    <row r="122" spans="1:50" ht="25.5" customHeight="1" thickBot="1">
      <c r="A122" s="526" t="s">
        <v>220</v>
      </c>
      <c r="B122" s="155" t="s">
        <v>166</v>
      </c>
      <c r="C122" s="120" t="s">
        <v>167</v>
      </c>
      <c r="D122" s="122">
        <v>7.8600000000000007E-3</v>
      </c>
      <c r="E122" s="146">
        <v>0</v>
      </c>
      <c r="F122" s="45">
        <f t="shared" si="49"/>
        <v>0</v>
      </c>
      <c r="G122" s="147">
        <f t="shared" si="41"/>
        <v>0</v>
      </c>
      <c r="H122" s="147">
        <f t="shared" si="42"/>
        <v>0</v>
      </c>
      <c r="I122" s="147">
        <f t="shared" si="43"/>
        <v>0</v>
      </c>
      <c r="J122" s="147">
        <f t="shared" si="44"/>
        <v>0</v>
      </c>
      <c r="K122" s="104">
        <f t="shared" si="45"/>
        <v>0</v>
      </c>
      <c r="L122" s="147">
        <f t="shared" si="46"/>
        <v>0</v>
      </c>
      <c r="M122" s="17">
        <f t="shared" si="47"/>
        <v>0</v>
      </c>
      <c r="N122" s="147">
        <f t="shared" si="48"/>
        <v>0</v>
      </c>
      <c r="O122" s="404">
        <v>1995</v>
      </c>
      <c r="P122" s="410"/>
      <c r="Q122" s="148" t="s">
        <v>148</v>
      </c>
      <c r="S122" s="441" t="s">
        <v>167</v>
      </c>
      <c r="T122" s="122">
        <v>7.8600000000000007E-3</v>
      </c>
      <c r="U122" s="432">
        <v>0</v>
      </c>
      <c r="V122" s="432">
        <f t="shared" si="40"/>
        <v>0</v>
      </c>
      <c r="W122" s="432">
        <f t="shared" si="30"/>
        <v>0</v>
      </c>
      <c r="X122" s="432">
        <f t="shared" si="31"/>
        <v>0</v>
      </c>
      <c r="Y122" s="478">
        <f t="shared" si="32"/>
        <v>0</v>
      </c>
      <c r="Z122" s="478">
        <f t="shared" si="33"/>
        <v>0</v>
      </c>
      <c r="AA122" s="478">
        <f t="shared" si="34"/>
        <v>0</v>
      </c>
      <c r="AB122" s="478">
        <f t="shared" si="35"/>
        <v>0</v>
      </c>
      <c r="AC122" s="478">
        <f t="shared" si="36"/>
        <v>0</v>
      </c>
      <c r="AD122" s="478">
        <f t="shared" si="37"/>
        <v>0</v>
      </c>
      <c r="AE122" s="404">
        <v>1995</v>
      </c>
      <c r="AF122" s="502">
        <f t="shared" si="38"/>
        <v>0</v>
      </c>
      <c r="AG122" s="172" t="s">
        <v>148</v>
      </c>
      <c r="AI122" s="504">
        <f t="shared" si="39"/>
        <v>0</v>
      </c>
      <c r="AJ122" s="120" t="s">
        <v>167</v>
      </c>
      <c r="AK122" s="122">
        <v>7.8600000000000007E-3</v>
      </c>
      <c r="AL122" s="432"/>
      <c r="AM122" s="432"/>
      <c r="AN122" s="432"/>
      <c r="AO122" s="432"/>
      <c r="AP122" s="432"/>
      <c r="AQ122" s="432"/>
      <c r="AR122" s="432"/>
      <c r="AS122" s="432"/>
      <c r="AT122" s="432"/>
      <c r="AU122" s="432"/>
      <c r="AV122" s="404">
        <v>1995</v>
      </c>
      <c r="AW122" s="432"/>
      <c r="AX122" s="148" t="s">
        <v>148</v>
      </c>
    </row>
    <row r="123" spans="1:50" ht="25.5" customHeight="1">
      <c r="A123" s="527" t="s">
        <v>47</v>
      </c>
      <c r="B123" s="84" t="s">
        <v>341</v>
      </c>
      <c r="C123" s="62" t="s">
        <v>164</v>
      </c>
      <c r="D123" s="64">
        <v>1</v>
      </c>
      <c r="E123" s="21">
        <v>0.35000000000000003</v>
      </c>
      <c r="F123" s="45">
        <f t="shared" si="49"/>
        <v>0.35000000000000003</v>
      </c>
      <c r="G123" s="149">
        <f t="shared" si="41"/>
        <v>3.5000000000000003E-2</v>
      </c>
      <c r="H123" s="149">
        <f t="shared" si="42"/>
        <v>0.38500000000000001</v>
      </c>
      <c r="I123" s="149">
        <f t="shared" si="43"/>
        <v>3.0800000000000001E-2</v>
      </c>
      <c r="J123" s="149">
        <f t="shared" si="44"/>
        <v>0.4158</v>
      </c>
      <c r="K123" s="79">
        <f t="shared" si="45"/>
        <v>1.2473999999999999E-2</v>
      </c>
      <c r="L123" s="149">
        <f t="shared" si="46"/>
        <v>0.42827399999999999</v>
      </c>
      <c r="M123" s="8">
        <f t="shared" si="47"/>
        <v>7.7089319999999989E-2</v>
      </c>
      <c r="N123" s="149">
        <f t="shared" si="48"/>
        <v>0.50536331999999995</v>
      </c>
      <c r="O123" s="399">
        <v>1</v>
      </c>
      <c r="P123" s="402">
        <f t="shared" si="50"/>
        <v>0.50536331999999995</v>
      </c>
      <c r="Q123" s="80"/>
      <c r="S123" s="441" t="s">
        <v>164</v>
      </c>
      <c r="T123" s="64">
        <v>1</v>
      </c>
      <c r="U123" s="432">
        <v>3</v>
      </c>
      <c r="V123" s="432">
        <f t="shared" si="40"/>
        <v>3</v>
      </c>
      <c r="W123" s="432">
        <f t="shared" si="30"/>
        <v>0.30000000000000004</v>
      </c>
      <c r="X123" s="432">
        <f t="shared" si="31"/>
        <v>3.3</v>
      </c>
      <c r="Y123" s="478">
        <f t="shared" si="32"/>
        <v>0.26400000000000001</v>
      </c>
      <c r="Z123" s="478">
        <f t="shared" si="33"/>
        <v>3.5640000000000001</v>
      </c>
      <c r="AA123" s="478">
        <f t="shared" si="34"/>
        <v>0.10692</v>
      </c>
      <c r="AB123" s="478">
        <f t="shared" si="35"/>
        <v>3.6709200000000002</v>
      </c>
      <c r="AC123" s="478">
        <f t="shared" si="36"/>
        <v>0.66076559999999995</v>
      </c>
      <c r="AD123" s="478">
        <f t="shared" si="37"/>
        <v>4.3316856000000001</v>
      </c>
      <c r="AE123" s="399">
        <v>1</v>
      </c>
      <c r="AF123" s="502">
        <f t="shared" si="38"/>
        <v>4.3316856000000001</v>
      </c>
      <c r="AG123" s="66"/>
      <c r="AI123" s="504">
        <f t="shared" si="39"/>
        <v>-3.8263222800000003</v>
      </c>
      <c r="AJ123" s="62" t="s">
        <v>164</v>
      </c>
      <c r="AK123" s="64">
        <v>1</v>
      </c>
      <c r="AL123" s="432"/>
      <c r="AM123" s="432"/>
      <c r="AN123" s="432"/>
      <c r="AO123" s="432"/>
      <c r="AP123" s="432"/>
      <c r="AQ123" s="432"/>
      <c r="AR123" s="432"/>
      <c r="AS123" s="432"/>
      <c r="AT123" s="432"/>
      <c r="AU123" s="432"/>
      <c r="AV123" s="399">
        <v>1</v>
      </c>
      <c r="AW123" s="432"/>
      <c r="AX123" s="80"/>
    </row>
    <row r="124" spans="1:50" ht="25.5" customHeight="1" thickBot="1">
      <c r="A124" s="526" t="s">
        <v>221</v>
      </c>
      <c r="B124" s="182" t="s">
        <v>166</v>
      </c>
      <c r="C124" s="68" t="s">
        <v>167</v>
      </c>
      <c r="D124" s="70">
        <v>7.8600000000000007E-3</v>
      </c>
      <c r="E124" s="150">
        <v>0</v>
      </c>
      <c r="F124" s="45">
        <f t="shared" si="49"/>
        <v>0</v>
      </c>
      <c r="G124" s="152">
        <f t="shared" si="41"/>
        <v>0</v>
      </c>
      <c r="H124" s="152">
        <f t="shared" si="42"/>
        <v>0</v>
      </c>
      <c r="I124" s="152">
        <f t="shared" si="43"/>
        <v>0</v>
      </c>
      <c r="J124" s="152">
        <f t="shared" si="44"/>
        <v>0</v>
      </c>
      <c r="K124" s="90">
        <f t="shared" si="45"/>
        <v>0</v>
      </c>
      <c r="L124" s="152">
        <f t="shared" si="46"/>
        <v>0</v>
      </c>
      <c r="M124" s="7">
        <f t="shared" si="47"/>
        <v>0</v>
      </c>
      <c r="N124" s="152">
        <f t="shared" si="48"/>
        <v>0</v>
      </c>
      <c r="O124" s="406">
        <v>1</v>
      </c>
      <c r="P124" s="404"/>
      <c r="Q124" s="153" t="s">
        <v>148</v>
      </c>
      <c r="S124" s="441" t="s">
        <v>167</v>
      </c>
      <c r="T124" s="70">
        <v>7.8600000000000007E-3</v>
      </c>
      <c r="U124" s="432">
        <v>0</v>
      </c>
      <c r="V124" s="432">
        <f t="shared" si="40"/>
        <v>0</v>
      </c>
      <c r="W124" s="432">
        <f t="shared" si="30"/>
        <v>0</v>
      </c>
      <c r="X124" s="432">
        <f t="shared" si="31"/>
        <v>0</v>
      </c>
      <c r="Y124" s="478">
        <f t="shared" si="32"/>
        <v>0</v>
      </c>
      <c r="Z124" s="478">
        <f t="shared" si="33"/>
        <v>0</v>
      </c>
      <c r="AA124" s="478">
        <f t="shared" si="34"/>
        <v>0</v>
      </c>
      <c r="AB124" s="478">
        <f t="shared" si="35"/>
        <v>0</v>
      </c>
      <c r="AC124" s="478">
        <f t="shared" si="36"/>
        <v>0</v>
      </c>
      <c r="AD124" s="478">
        <f t="shared" si="37"/>
        <v>0</v>
      </c>
      <c r="AE124" s="406">
        <v>1</v>
      </c>
      <c r="AF124" s="502">
        <f t="shared" si="38"/>
        <v>0</v>
      </c>
      <c r="AG124" s="172" t="s">
        <v>148</v>
      </c>
      <c r="AI124" s="504">
        <f t="shared" si="39"/>
        <v>0</v>
      </c>
      <c r="AJ124" s="68" t="s">
        <v>167</v>
      </c>
      <c r="AK124" s="70">
        <v>7.8600000000000007E-3</v>
      </c>
      <c r="AL124" s="432"/>
      <c r="AM124" s="432"/>
      <c r="AN124" s="432"/>
      <c r="AO124" s="432"/>
      <c r="AP124" s="432"/>
      <c r="AQ124" s="432"/>
      <c r="AR124" s="432"/>
      <c r="AS124" s="432"/>
      <c r="AT124" s="432"/>
      <c r="AU124" s="432"/>
      <c r="AV124" s="406">
        <v>1</v>
      </c>
      <c r="AW124" s="432"/>
      <c r="AX124" s="153" t="s">
        <v>148</v>
      </c>
    </row>
    <row r="125" spans="1:50" ht="25.5" customHeight="1">
      <c r="A125" s="527" t="s">
        <v>76</v>
      </c>
      <c r="B125" s="161" t="s">
        <v>342</v>
      </c>
      <c r="C125" s="88" t="s">
        <v>164</v>
      </c>
      <c r="D125" s="45">
        <v>1</v>
      </c>
      <c r="E125" s="39">
        <v>0.55000000000000004</v>
      </c>
      <c r="F125" s="45">
        <f t="shared" si="49"/>
        <v>0.55000000000000004</v>
      </c>
      <c r="G125" s="142">
        <f t="shared" si="41"/>
        <v>5.5000000000000007E-2</v>
      </c>
      <c r="H125" s="142">
        <f t="shared" si="42"/>
        <v>0.60500000000000009</v>
      </c>
      <c r="I125" s="142">
        <f t="shared" si="43"/>
        <v>4.8400000000000006E-2</v>
      </c>
      <c r="J125" s="142">
        <f t="shared" si="44"/>
        <v>0.65340000000000009</v>
      </c>
      <c r="K125" s="143">
        <f t="shared" si="45"/>
        <v>1.9602000000000001E-2</v>
      </c>
      <c r="L125" s="142">
        <f t="shared" si="46"/>
        <v>0.6730020000000001</v>
      </c>
      <c r="M125" s="16">
        <f t="shared" si="47"/>
        <v>0.12114036000000002</v>
      </c>
      <c r="N125" s="142">
        <f t="shared" si="48"/>
        <v>0.79414236000000016</v>
      </c>
      <c r="O125" s="402">
        <v>2088.17</v>
      </c>
      <c r="P125" s="400">
        <f t="shared" si="50"/>
        <v>1658.3042518812003</v>
      </c>
      <c r="Q125" s="144"/>
      <c r="S125" s="441" t="s">
        <v>164</v>
      </c>
      <c r="T125" s="45">
        <v>1</v>
      </c>
      <c r="U125" s="432">
        <v>3.5</v>
      </c>
      <c r="V125" s="432">
        <f t="shared" si="40"/>
        <v>3.5</v>
      </c>
      <c r="W125" s="432">
        <f t="shared" si="30"/>
        <v>0.35000000000000003</v>
      </c>
      <c r="X125" s="432">
        <f t="shared" si="31"/>
        <v>3.85</v>
      </c>
      <c r="Y125" s="478">
        <f t="shared" si="32"/>
        <v>0.308</v>
      </c>
      <c r="Z125" s="478">
        <f t="shared" si="33"/>
        <v>4.1580000000000004</v>
      </c>
      <c r="AA125" s="478">
        <f t="shared" si="34"/>
        <v>0.12474</v>
      </c>
      <c r="AB125" s="478">
        <f t="shared" si="35"/>
        <v>4.2827400000000004</v>
      </c>
      <c r="AC125" s="478">
        <f t="shared" si="36"/>
        <v>0.77089320000000006</v>
      </c>
      <c r="AD125" s="478">
        <f t="shared" si="37"/>
        <v>5.0536332000000002</v>
      </c>
      <c r="AE125" s="402">
        <v>2088.17</v>
      </c>
      <c r="AF125" s="502">
        <f t="shared" si="38"/>
        <v>10552.845239244001</v>
      </c>
      <c r="AG125" s="66"/>
      <c r="AI125" s="504">
        <f t="shared" si="39"/>
        <v>-8894.5409873628014</v>
      </c>
      <c r="AJ125" s="88" t="s">
        <v>164</v>
      </c>
      <c r="AK125" s="45">
        <v>1</v>
      </c>
      <c r="AL125" s="432"/>
      <c r="AM125" s="432"/>
      <c r="AN125" s="432"/>
      <c r="AO125" s="432"/>
      <c r="AP125" s="432"/>
      <c r="AQ125" s="432"/>
      <c r="AR125" s="432"/>
      <c r="AS125" s="432"/>
      <c r="AT125" s="432"/>
      <c r="AU125" s="432"/>
      <c r="AV125" s="402">
        <v>2088.17</v>
      </c>
      <c r="AW125" s="432"/>
      <c r="AX125" s="144"/>
    </row>
    <row r="126" spans="1:50" ht="25.5" customHeight="1" thickBot="1">
      <c r="A126" s="526" t="s">
        <v>222</v>
      </c>
      <c r="B126" s="183" t="s">
        <v>166</v>
      </c>
      <c r="C126" s="120" t="s">
        <v>167</v>
      </c>
      <c r="D126" s="122">
        <v>1.7999999999999999E-2</v>
      </c>
      <c r="E126" s="122">
        <v>0</v>
      </c>
      <c r="F126" s="45">
        <f t="shared" si="49"/>
        <v>0</v>
      </c>
      <c r="G126" s="147">
        <f t="shared" si="41"/>
        <v>0</v>
      </c>
      <c r="H126" s="147">
        <f t="shared" si="42"/>
        <v>0</v>
      </c>
      <c r="I126" s="147">
        <f t="shared" si="43"/>
        <v>0</v>
      </c>
      <c r="J126" s="147">
        <f t="shared" si="44"/>
        <v>0</v>
      </c>
      <c r="K126" s="104">
        <f t="shared" si="45"/>
        <v>0</v>
      </c>
      <c r="L126" s="147">
        <f t="shared" si="46"/>
        <v>0</v>
      </c>
      <c r="M126" s="17">
        <f t="shared" si="47"/>
        <v>0</v>
      </c>
      <c r="N126" s="147">
        <f t="shared" si="48"/>
        <v>0</v>
      </c>
      <c r="O126" s="404">
        <v>2088.17</v>
      </c>
      <c r="P126" s="410"/>
      <c r="Q126" s="148" t="s">
        <v>148</v>
      </c>
      <c r="S126" s="441" t="s">
        <v>167</v>
      </c>
      <c r="T126" s="122">
        <v>1.7999999999999999E-2</v>
      </c>
      <c r="U126" s="432">
        <v>0</v>
      </c>
      <c r="V126" s="432">
        <f t="shared" si="40"/>
        <v>0</v>
      </c>
      <c r="W126" s="432">
        <f t="shared" si="30"/>
        <v>0</v>
      </c>
      <c r="X126" s="432">
        <f t="shared" si="31"/>
        <v>0</v>
      </c>
      <c r="Y126" s="478">
        <f t="shared" si="32"/>
        <v>0</v>
      </c>
      <c r="Z126" s="478">
        <f t="shared" si="33"/>
        <v>0</v>
      </c>
      <c r="AA126" s="478">
        <f t="shared" si="34"/>
        <v>0</v>
      </c>
      <c r="AB126" s="478">
        <f t="shared" si="35"/>
        <v>0</v>
      </c>
      <c r="AC126" s="478">
        <f t="shared" si="36"/>
        <v>0</v>
      </c>
      <c r="AD126" s="478">
        <f t="shared" si="37"/>
        <v>0</v>
      </c>
      <c r="AE126" s="404">
        <v>2088.17</v>
      </c>
      <c r="AF126" s="502">
        <f t="shared" si="38"/>
        <v>0</v>
      </c>
      <c r="AG126" s="172" t="s">
        <v>148</v>
      </c>
      <c r="AI126" s="504">
        <f t="shared" si="39"/>
        <v>0</v>
      </c>
      <c r="AJ126" s="120" t="s">
        <v>167</v>
      </c>
      <c r="AK126" s="122">
        <v>1.7999999999999999E-2</v>
      </c>
      <c r="AL126" s="432"/>
      <c r="AM126" s="432"/>
      <c r="AN126" s="432"/>
      <c r="AO126" s="432"/>
      <c r="AP126" s="432"/>
      <c r="AQ126" s="432"/>
      <c r="AR126" s="432"/>
      <c r="AS126" s="432"/>
      <c r="AT126" s="432"/>
      <c r="AU126" s="432"/>
      <c r="AV126" s="404">
        <v>2088.17</v>
      </c>
      <c r="AW126" s="432"/>
      <c r="AX126" s="148" t="s">
        <v>148</v>
      </c>
    </row>
    <row r="127" spans="1:50" ht="25.5" customHeight="1">
      <c r="A127" s="527" t="s">
        <v>77</v>
      </c>
      <c r="B127" s="184" t="s">
        <v>343</v>
      </c>
      <c r="C127" s="62" t="s">
        <v>164</v>
      </c>
      <c r="D127" s="64">
        <v>1</v>
      </c>
      <c r="E127" s="21">
        <v>0.6</v>
      </c>
      <c r="F127" s="45">
        <f t="shared" si="49"/>
        <v>0.6</v>
      </c>
      <c r="G127" s="149">
        <f t="shared" si="41"/>
        <v>0.06</v>
      </c>
      <c r="H127" s="149">
        <f t="shared" si="42"/>
        <v>0.65999999999999992</v>
      </c>
      <c r="I127" s="149">
        <f t="shared" si="43"/>
        <v>5.2799999999999993E-2</v>
      </c>
      <c r="J127" s="149">
        <f t="shared" si="44"/>
        <v>0.71279999999999988</v>
      </c>
      <c r="K127" s="79">
        <f t="shared" si="45"/>
        <v>2.1383999999999997E-2</v>
      </c>
      <c r="L127" s="149">
        <f t="shared" si="46"/>
        <v>0.73418399999999984</v>
      </c>
      <c r="M127" s="8">
        <f t="shared" si="47"/>
        <v>0.13215311999999996</v>
      </c>
      <c r="N127" s="149">
        <f t="shared" si="48"/>
        <v>0.86633711999999985</v>
      </c>
      <c r="O127" s="399">
        <v>859</v>
      </c>
      <c r="P127" s="402">
        <f t="shared" si="50"/>
        <v>744.18358607999983</v>
      </c>
      <c r="Q127" s="80"/>
      <c r="S127" s="441" t="s">
        <v>164</v>
      </c>
      <c r="T127" s="64">
        <v>1</v>
      </c>
      <c r="U127" s="432">
        <v>4</v>
      </c>
      <c r="V127" s="432">
        <f t="shared" si="40"/>
        <v>4</v>
      </c>
      <c r="W127" s="432">
        <f t="shared" si="30"/>
        <v>0.4</v>
      </c>
      <c r="X127" s="432">
        <f t="shared" si="31"/>
        <v>4.4000000000000004</v>
      </c>
      <c r="Y127" s="478">
        <f t="shared" si="32"/>
        <v>0.35200000000000004</v>
      </c>
      <c r="Z127" s="478">
        <f t="shared" si="33"/>
        <v>4.7520000000000007</v>
      </c>
      <c r="AA127" s="478">
        <f t="shared" si="34"/>
        <v>0.14256000000000002</v>
      </c>
      <c r="AB127" s="478">
        <f t="shared" si="35"/>
        <v>4.8945600000000002</v>
      </c>
      <c r="AC127" s="478">
        <f t="shared" si="36"/>
        <v>0.88102080000000005</v>
      </c>
      <c r="AD127" s="478">
        <f t="shared" si="37"/>
        <v>5.7755808000000002</v>
      </c>
      <c r="AE127" s="399">
        <v>859</v>
      </c>
      <c r="AF127" s="502">
        <f t="shared" si="38"/>
        <v>4961.2239072000002</v>
      </c>
      <c r="AG127" s="66"/>
      <c r="AI127" s="504">
        <f t="shared" si="39"/>
        <v>-4217.04032112</v>
      </c>
      <c r="AJ127" s="62" t="s">
        <v>164</v>
      </c>
      <c r="AK127" s="64">
        <v>1</v>
      </c>
      <c r="AL127" s="432"/>
      <c r="AM127" s="432"/>
      <c r="AN127" s="432"/>
      <c r="AO127" s="432"/>
      <c r="AP127" s="432"/>
      <c r="AQ127" s="432"/>
      <c r="AR127" s="432"/>
      <c r="AS127" s="432"/>
      <c r="AT127" s="432"/>
      <c r="AU127" s="432"/>
      <c r="AV127" s="399">
        <v>859</v>
      </c>
      <c r="AW127" s="432"/>
      <c r="AX127" s="80"/>
    </row>
    <row r="128" spans="1:50" ht="25.5" customHeight="1" thickBot="1">
      <c r="A128" s="526" t="s">
        <v>223</v>
      </c>
      <c r="B128" s="157" t="s">
        <v>166</v>
      </c>
      <c r="C128" s="68" t="s">
        <v>167</v>
      </c>
      <c r="D128" s="70">
        <v>3.1399999999999997E-2</v>
      </c>
      <c r="E128" s="150">
        <v>0</v>
      </c>
      <c r="F128" s="45">
        <f t="shared" si="49"/>
        <v>0</v>
      </c>
      <c r="G128" s="152">
        <f t="shared" si="41"/>
        <v>0</v>
      </c>
      <c r="H128" s="152">
        <f t="shared" si="42"/>
        <v>0</v>
      </c>
      <c r="I128" s="152">
        <f t="shared" si="43"/>
        <v>0</v>
      </c>
      <c r="J128" s="152">
        <f t="shared" si="44"/>
        <v>0</v>
      </c>
      <c r="K128" s="90">
        <f t="shared" si="45"/>
        <v>0</v>
      </c>
      <c r="L128" s="152">
        <f t="shared" si="46"/>
        <v>0</v>
      </c>
      <c r="M128" s="7">
        <f t="shared" si="47"/>
        <v>0</v>
      </c>
      <c r="N128" s="152">
        <f t="shared" si="48"/>
        <v>0</v>
      </c>
      <c r="O128" s="406">
        <v>859</v>
      </c>
      <c r="P128" s="404"/>
      <c r="Q128" s="153" t="s">
        <v>148</v>
      </c>
      <c r="S128" s="441" t="s">
        <v>167</v>
      </c>
      <c r="T128" s="70">
        <v>3.1399999999999997E-2</v>
      </c>
      <c r="U128" s="432">
        <v>0</v>
      </c>
      <c r="V128" s="432">
        <f t="shared" si="40"/>
        <v>0</v>
      </c>
      <c r="W128" s="432">
        <f t="shared" si="30"/>
        <v>0</v>
      </c>
      <c r="X128" s="432">
        <f t="shared" si="31"/>
        <v>0</v>
      </c>
      <c r="Y128" s="478">
        <f t="shared" si="32"/>
        <v>0</v>
      </c>
      <c r="Z128" s="478">
        <f t="shared" si="33"/>
        <v>0</v>
      </c>
      <c r="AA128" s="478">
        <f t="shared" si="34"/>
        <v>0</v>
      </c>
      <c r="AB128" s="478">
        <f t="shared" si="35"/>
        <v>0</v>
      </c>
      <c r="AC128" s="478">
        <f t="shared" si="36"/>
        <v>0</v>
      </c>
      <c r="AD128" s="478">
        <f t="shared" si="37"/>
        <v>0</v>
      </c>
      <c r="AE128" s="406">
        <v>859</v>
      </c>
      <c r="AF128" s="502">
        <f t="shared" si="38"/>
        <v>0</v>
      </c>
      <c r="AG128" s="172" t="s">
        <v>148</v>
      </c>
      <c r="AI128" s="504">
        <f t="shared" si="39"/>
        <v>0</v>
      </c>
      <c r="AJ128" s="68" t="s">
        <v>167</v>
      </c>
      <c r="AK128" s="70">
        <v>3.1399999999999997E-2</v>
      </c>
      <c r="AL128" s="432"/>
      <c r="AM128" s="432"/>
      <c r="AN128" s="432"/>
      <c r="AO128" s="432"/>
      <c r="AP128" s="432"/>
      <c r="AQ128" s="432"/>
      <c r="AR128" s="432"/>
      <c r="AS128" s="432"/>
      <c r="AT128" s="432"/>
      <c r="AU128" s="432"/>
      <c r="AV128" s="406">
        <v>859</v>
      </c>
      <c r="AW128" s="432"/>
      <c r="AX128" s="153" t="s">
        <v>148</v>
      </c>
    </row>
    <row r="129" spans="1:50" ht="25.5" customHeight="1">
      <c r="A129" s="527" t="s">
        <v>78</v>
      </c>
      <c r="B129" s="158" t="s">
        <v>344</v>
      </c>
      <c r="C129" s="88" t="s">
        <v>164</v>
      </c>
      <c r="D129" s="45">
        <v>1</v>
      </c>
      <c r="E129" s="39">
        <v>0.65</v>
      </c>
      <c r="F129" s="45">
        <f t="shared" si="49"/>
        <v>0.65</v>
      </c>
      <c r="G129" s="142">
        <f t="shared" si="41"/>
        <v>6.5000000000000002E-2</v>
      </c>
      <c r="H129" s="142">
        <f t="shared" si="42"/>
        <v>0.71500000000000008</v>
      </c>
      <c r="I129" s="142">
        <f t="shared" si="43"/>
        <v>5.7200000000000008E-2</v>
      </c>
      <c r="J129" s="142">
        <f t="shared" si="44"/>
        <v>0.77220000000000011</v>
      </c>
      <c r="K129" s="143">
        <f t="shared" si="45"/>
        <v>2.3166000000000003E-2</v>
      </c>
      <c r="L129" s="142">
        <f t="shared" si="46"/>
        <v>0.79536600000000013</v>
      </c>
      <c r="M129" s="16">
        <f t="shared" si="47"/>
        <v>0.14316588000000002</v>
      </c>
      <c r="N129" s="142">
        <f t="shared" si="48"/>
        <v>0.93853188000000021</v>
      </c>
      <c r="O129" s="402">
        <v>685</v>
      </c>
      <c r="P129" s="400">
        <f t="shared" si="50"/>
        <v>642.89433780000013</v>
      </c>
      <c r="Q129" s="144"/>
      <c r="S129" s="441" t="s">
        <v>164</v>
      </c>
      <c r="T129" s="45">
        <v>1</v>
      </c>
      <c r="U129" s="432">
        <v>4</v>
      </c>
      <c r="V129" s="432">
        <f t="shared" si="40"/>
        <v>4</v>
      </c>
      <c r="W129" s="432">
        <f t="shared" si="30"/>
        <v>0.4</v>
      </c>
      <c r="X129" s="432">
        <f t="shared" si="31"/>
        <v>4.4000000000000004</v>
      </c>
      <c r="Y129" s="478">
        <f t="shared" si="32"/>
        <v>0.35200000000000004</v>
      </c>
      <c r="Z129" s="478">
        <f t="shared" si="33"/>
        <v>4.7520000000000007</v>
      </c>
      <c r="AA129" s="478">
        <f t="shared" si="34"/>
        <v>0.14256000000000002</v>
      </c>
      <c r="AB129" s="478">
        <f t="shared" si="35"/>
        <v>4.8945600000000002</v>
      </c>
      <c r="AC129" s="478">
        <f t="shared" si="36"/>
        <v>0.88102080000000005</v>
      </c>
      <c r="AD129" s="478">
        <f t="shared" si="37"/>
        <v>5.7755808000000002</v>
      </c>
      <c r="AE129" s="402">
        <v>685</v>
      </c>
      <c r="AF129" s="502">
        <f t="shared" si="38"/>
        <v>3956.2728480000001</v>
      </c>
      <c r="AG129" s="66"/>
      <c r="AI129" s="504">
        <f t="shared" si="39"/>
        <v>-3313.3785102000002</v>
      </c>
      <c r="AJ129" s="88" t="s">
        <v>164</v>
      </c>
      <c r="AK129" s="45">
        <v>1</v>
      </c>
      <c r="AL129" s="432"/>
      <c r="AM129" s="432"/>
      <c r="AN129" s="432"/>
      <c r="AO129" s="432"/>
      <c r="AP129" s="432"/>
      <c r="AQ129" s="432"/>
      <c r="AR129" s="432"/>
      <c r="AS129" s="432"/>
      <c r="AT129" s="432"/>
      <c r="AU129" s="432"/>
      <c r="AV129" s="402">
        <v>685</v>
      </c>
      <c r="AW129" s="432"/>
      <c r="AX129" s="144"/>
    </row>
    <row r="130" spans="1:50" ht="25.5" customHeight="1" thickBot="1">
      <c r="A130" s="526" t="s">
        <v>224</v>
      </c>
      <c r="B130" s="119" t="s">
        <v>166</v>
      </c>
      <c r="C130" s="120" t="s">
        <v>167</v>
      </c>
      <c r="D130" s="122">
        <v>4.9399999999999999E-2</v>
      </c>
      <c r="E130" s="146">
        <v>0</v>
      </c>
      <c r="F130" s="45">
        <f t="shared" si="49"/>
        <v>0</v>
      </c>
      <c r="G130" s="147">
        <f t="shared" si="41"/>
        <v>0</v>
      </c>
      <c r="H130" s="147">
        <f t="shared" si="42"/>
        <v>0</v>
      </c>
      <c r="I130" s="147">
        <f t="shared" si="43"/>
        <v>0</v>
      </c>
      <c r="J130" s="147">
        <f t="shared" si="44"/>
        <v>0</v>
      </c>
      <c r="K130" s="104">
        <f t="shared" si="45"/>
        <v>0</v>
      </c>
      <c r="L130" s="147">
        <f t="shared" si="46"/>
        <v>0</v>
      </c>
      <c r="M130" s="17">
        <f t="shared" si="47"/>
        <v>0</v>
      </c>
      <c r="N130" s="147">
        <f t="shared" si="48"/>
        <v>0</v>
      </c>
      <c r="O130" s="404">
        <v>685</v>
      </c>
      <c r="P130" s="410"/>
      <c r="Q130" s="148" t="s">
        <v>148</v>
      </c>
      <c r="S130" s="441" t="s">
        <v>167</v>
      </c>
      <c r="T130" s="122">
        <v>4.9399999999999999E-2</v>
      </c>
      <c r="U130" s="432">
        <v>0</v>
      </c>
      <c r="V130" s="432">
        <f t="shared" si="40"/>
        <v>0</v>
      </c>
      <c r="W130" s="432">
        <f t="shared" si="30"/>
        <v>0</v>
      </c>
      <c r="X130" s="432">
        <f t="shared" si="31"/>
        <v>0</v>
      </c>
      <c r="Y130" s="478">
        <f t="shared" si="32"/>
        <v>0</v>
      </c>
      <c r="Z130" s="478">
        <f t="shared" si="33"/>
        <v>0</v>
      </c>
      <c r="AA130" s="478">
        <f t="shared" si="34"/>
        <v>0</v>
      </c>
      <c r="AB130" s="478">
        <f t="shared" si="35"/>
        <v>0</v>
      </c>
      <c r="AC130" s="478">
        <f t="shared" si="36"/>
        <v>0</v>
      </c>
      <c r="AD130" s="478">
        <f t="shared" si="37"/>
        <v>0</v>
      </c>
      <c r="AE130" s="404">
        <v>685</v>
      </c>
      <c r="AF130" s="502">
        <f t="shared" si="38"/>
        <v>0</v>
      </c>
      <c r="AG130" s="172" t="s">
        <v>148</v>
      </c>
      <c r="AI130" s="504">
        <f t="shared" si="39"/>
        <v>0</v>
      </c>
      <c r="AJ130" s="120" t="s">
        <v>167</v>
      </c>
      <c r="AK130" s="122">
        <v>4.9399999999999999E-2</v>
      </c>
      <c r="AL130" s="432"/>
      <c r="AM130" s="432"/>
      <c r="AN130" s="432"/>
      <c r="AO130" s="432"/>
      <c r="AP130" s="432"/>
      <c r="AQ130" s="432"/>
      <c r="AR130" s="432"/>
      <c r="AS130" s="432"/>
      <c r="AT130" s="432"/>
      <c r="AU130" s="432"/>
      <c r="AV130" s="404">
        <v>685</v>
      </c>
      <c r="AW130" s="432"/>
      <c r="AX130" s="148" t="s">
        <v>148</v>
      </c>
    </row>
    <row r="131" spans="1:50" ht="25.5" customHeight="1">
      <c r="A131" s="527" t="s">
        <v>79</v>
      </c>
      <c r="B131" s="116" t="s">
        <v>345</v>
      </c>
      <c r="C131" s="62" t="s">
        <v>164</v>
      </c>
      <c r="D131" s="64">
        <v>1</v>
      </c>
      <c r="E131" s="21">
        <v>0.65</v>
      </c>
      <c r="F131" s="45">
        <f t="shared" si="49"/>
        <v>0.65</v>
      </c>
      <c r="G131" s="149">
        <f t="shared" si="41"/>
        <v>6.5000000000000002E-2</v>
      </c>
      <c r="H131" s="149">
        <f t="shared" si="42"/>
        <v>0.71500000000000008</v>
      </c>
      <c r="I131" s="149">
        <f t="shared" si="43"/>
        <v>5.7200000000000008E-2</v>
      </c>
      <c r="J131" s="149">
        <f t="shared" si="44"/>
        <v>0.77220000000000011</v>
      </c>
      <c r="K131" s="79">
        <f t="shared" si="45"/>
        <v>2.3166000000000003E-2</v>
      </c>
      <c r="L131" s="149">
        <f t="shared" si="46"/>
        <v>0.79536600000000013</v>
      </c>
      <c r="M131" s="8">
        <f t="shared" si="47"/>
        <v>0.14316588000000002</v>
      </c>
      <c r="N131" s="149">
        <f t="shared" si="48"/>
        <v>0.93853188000000021</v>
      </c>
      <c r="O131" s="399">
        <v>1</v>
      </c>
      <c r="P131" s="402">
        <f t="shared" si="50"/>
        <v>0.93853188000000021</v>
      </c>
      <c r="Q131" s="80"/>
      <c r="S131" s="441" t="s">
        <v>164</v>
      </c>
      <c r="T131" s="64">
        <v>1</v>
      </c>
      <c r="U131" s="432">
        <v>4.5</v>
      </c>
      <c r="V131" s="432">
        <f t="shared" si="40"/>
        <v>4.5</v>
      </c>
      <c r="W131" s="432">
        <f t="shared" si="30"/>
        <v>0.45</v>
      </c>
      <c r="X131" s="432">
        <f t="shared" si="31"/>
        <v>4.95</v>
      </c>
      <c r="Y131" s="478">
        <f t="shared" si="32"/>
        <v>0.39600000000000002</v>
      </c>
      <c r="Z131" s="478">
        <f t="shared" si="33"/>
        <v>5.3460000000000001</v>
      </c>
      <c r="AA131" s="478">
        <f t="shared" si="34"/>
        <v>0.16037999999999999</v>
      </c>
      <c r="AB131" s="478">
        <f t="shared" si="35"/>
        <v>5.5063800000000001</v>
      </c>
      <c r="AC131" s="478">
        <f t="shared" si="36"/>
        <v>0.99114839999999993</v>
      </c>
      <c r="AD131" s="478">
        <f t="shared" si="37"/>
        <v>6.4975284000000002</v>
      </c>
      <c r="AE131" s="399">
        <v>1</v>
      </c>
      <c r="AF131" s="502">
        <f t="shared" si="38"/>
        <v>6.4975284000000002</v>
      </c>
      <c r="AG131" s="66"/>
      <c r="AI131" s="504">
        <f t="shared" si="39"/>
        <v>-5.55899652</v>
      </c>
      <c r="AJ131" s="62" t="s">
        <v>164</v>
      </c>
      <c r="AK131" s="64">
        <v>1</v>
      </c>
      <c r="AL131" s="432"/>
      <c r="AM131" s="432"/>
      <c r="AN131" s="432"/>
      <c r="AO131" s="432"/>
      <c r="AP131" s="432"/>
      <c r="AQ131" s="432"/>
      <c r="AR131" s="432"/>
      <c r="AS131" s="432"/>
      <c r="AT131" s="432"/>
      <c r="AU131" s="432"/>
      <c r="AV131" s="399">
        <v>1</v>
      </c>
      <c r="AW131" s="432"/>
      <c r="AX131" s="80"/>
    </row>
    <row r="132" spans="1:50" ht="25.5" customHeight="1" thickBot="1">
      <c r="A132" s="526" t="s">
        <v>225</v>
      </c>
      <c r="B132" s="117" t="s">
        <v>166</v>
      </c>
      <c r="C132" s="68" t="s">
        <v>167</v>
      </c>
      <c r="D132" s="70">
        <v>4.9399999999999999E-2</v>
      </c>
      <c r="E132" s="150">
        <v>0</v>
      </c>
      <c r="F132" s="45">
        <f t="shared" si="49"/>
        <v>0</v>
      </c>
      <c r="G132" s="152">
        <f t="shared" si="41"/>
        <v>0</v>
      </c>
      <c r="H132" s="152">
        <f t="shared" si="42"/>
        <v>0</v>
      </c>
      <c r="I132" s="152">
        <f t="shared" si="43"/>
        <v>0</v>
      </c>
      <c r="J132" s="152">
        <f t="shared" si="44"/>
        <v>0</v>
      </c>
      <c r="K132" s="90">
        <f t="shared" si="45"/>
        <v>0</v>
      </c>
      <c r="L132" s="152">
        <f t="shared" si="46"/>
        <v>0</v>
      </c>
      <c r="M132" s="7">
        <f t="shared" si="47"/>
        <v>0</v>
      </c>
      <c r="N132" s="152">
        <f t="shared" si="48"/>
        <v>0</v>
      </c>
      <c r="O132" s="406">
        <v>1</v>
      </c>
      <c r="P132" s="404"/>
      <c r="Q132" s="153" t="s">
        <v>148</v>
      </c>
      <c r="S132" s="441" t="s">
        <v>167</v>
      </c>
      <c r="T132" s="70">
        <v>4.9399999999999999E-2</v>
      </c>
      <c r="U132" s="432">
        <v>0</v>
      </c>
      <c r="V132" s="432">
        <f t="shared" si="40"/>
        <v>0</v>
      </c>
      <c r="W132" s="432">
        <f t="shared" si="30"/>
        <v>0</v>
      </c>
      <c r="X132" s="432">
        <f t="shared" si="31"/>
        <v>0</v>
      </c>
      <c r="Y132" s="478">
        <f t="shared" si="32"/>
        <v>0</v>
      </c>
      <c r="Z132" s="478">
        <f t="shared" si="33"/>
        <v>0</v>
      </c>
      <c r="AA132" s="478">
        <f t="shared" si="34"/>
        <v>0</v>
      </c>
      <c r="AB132" s="478">
        <f t="shared" si="35"/>
        <v>0</v>
      </c>
      <c r="AC132" s="478">
        <f t="shared" si="36"/>
        <v>0</v>
      </c>
      <c r="AD132" s="478">
        <f t="shared" si="37"/>
        <v>0</v>
      </c>
      <c r="AE132" s="406">
        <v>1</v>
      </c>
      <c r="AF132" s="502">
        <f t="shared" si="38"/>
        <v>0</v>
      </c>
      <c r="AG132" s="172" t="s">
        <v>148</v>
      </c>
      <c r="AI132" s="504">
        <f t="shared" si="39"/>
        <v>0</v>
      </c>
      <c r="AJ132" s="68" t="s">
        <v>167</v>
      </c>
      <c r="AK132" s="70">
        <v>4.9399999999999999E-2</v>
      </c>
      <c r="AL132" s="432"/>
      <c r="AM132" s="432"/>
      <c r="AN132" s="432"/>
      <c r="AO132" s="432"/>
      <c r="AP132" s="432"/>
      <c r="AQ132" s="432"/>
      <c r="AR132" s="432"/>
      <c r="AS132" s="432"/>
      <c r="AT132" s="432"/>
      <c r="AU132" s="432"/>
      <c r="AV132" s="406">
        <v>1</v>
      </c>
      <c r="AW132" s="432"/>
      <c r="AX132" s="153" t="s">
        <v>148</v>
      </c>
    </row>
    <row r="133" spans="1:50" ht="25.5" customHeight="1">
      <c r="A133" s="527" t="s">
        <v>138</v>
      </c>
      <c r="B133" s="185" t="s">
        <v>346</v>
      </c>
      <c r="C133" s="88" t="s">
        <v>164</v>
      </c>
      <c r="D133" s="45">
        <v>1</v>
      </c>
      <c r="E133" s="39">
        <v>0.70000000000000007</v>
      </c>
      <c r="F133" s="45">
        <f t="shared" si="49"/>
        <v>0.70000000000000007</v>
      </c>
      <c r="G133" s="142">
        <f t="shared" si="41"/>
        <v>7.0000000000000007E-2</v>
      </c>
      <c r="H133" s="142">
        <f t="shared" si="42"/>
        <v>0.77</v>
      </c>
      <c r="I133" s="142">
        <f t="shared" si="43"/>
        <v>6.1600000000000002E-2</v>
      </c>
      <c r="J133" s="142">
        <f t="shared" si="44"/>
        <v>0.83160000000000001</v>
      </c>
      <c r="K133" s="143">
        <f t="shared" si="45"/>
        <v>2.4947999999999998E-2</v>
      </c>
      <c r="L133" s="142">
        <f t="shared" si="46"/>
        <v>0.85654799999999998</v>
      </c>
      <c r="M133" s="16">
        <f t="shared" si="47"/>
        <v>0.15417863999999998</v>
      </c>
      <c r="N133" s="142">
        <f t="shared" si="48"/>
        <v>1.0107266399999999</v>
      </c>
      <c r="O133" s="402">
        <v>461</v>
      </c>
      <c r="P133" s="400">
        <f t="shared" si="50"/>
        <v>465.94498103999996</v>
      </c>
      <c r="Q133" s="144"/>
      <c r="S133" s="441" t="s">
        <v>164</v>
      </c>
      <c r="T133" s="45">
        <v>1</v>
      </c>
      <c r="U133" s="432">
        <v>5</v>
      </c>
      <c r="V133" s="432">
        <f t="shared" si="40"/>
        <v>5</v>
      </c>
      <c r="W133" s="432">
        <f t="shared" si="30"/>
        <v>0.5</v>
      </c>
      <c r="X133" s="432">
        <f t="shared" si="31"/>
        <v>5.5</v>
      </c>
      <c r="Y133" s="478">
        <f t="shared" si="32"/>
        <v>0.44</v>
      </c>
      <c r="Z133" s="478">
        <f t="shared" si="33"/>
        <v>5.94</v>
      </c>
      <c r="AA133" s="478">
        <f t="shared" si="34"/>
        <v>0.1782</v>
      </c>
      <c r="AB133" s="478">
        <f t="shared" si="35"/>
        <v>6.1182000000000007</v>
      </c>
      <c r="AC133" s="478">
        <f t="shared" si="36"/>
        <v>1.1012760000000001</v>
      </c>
      <c r="AD133" s="478">
        <f t="shared" si="37"/>
        <v>7.2194760000000011</v>
      </c>
      <c r="AE133" s="402">
        <v>461</v>
      </c>
      <c r="AF133" s="502">
        <f t="shared" si="38"/>
        <v>3328.1784360000006</v>
      </c>
      <c r="AG133" s="66"/>
      <c r="AI133" s="504">
        <f t="shared" si="39"/>
        <v>-2862.2334549600005</v>
      </c>
      <c r="AJ133" s="88" t="s">
        <v>164</v>
      </c>
      <c r="AK133" s="45">
        <v>1</v>
      </c>
      <c r="AL133" s="432"/>
      <c r="AM133" s="432"/>
      <c r="AN133" s="432"/>
      <c r="AO133" s="432"/>
      <c r="AP133" s="432"/>
      <c r="AQ133" s="432"/>
      <c r="AR133" s="432"/>
      <c r="AS133" s="432"/>
      <c r="AT133" s="432"/>
      <c r="AU133" s="432"/>
      <c r="AV133" s="402">
        <v>461</v>
      </c>
      <c r="AW133" s="432"/>
      <c r="AX133" s="144"/>
    </row>
    <row r="134" spans="1:50" ht="25.5" customHeight="1" thickBot="1">
      <c r="A134" s="526" t="s">
        <v>226</v>
      </c>
      <c r="B134" s="183" t="s">
        <v>166</v>
      </c>
      <c r="C134" s="120" t="s">
        <v>167</v>
      </c>
      <c r="D134" s="122">
        <v>7.0999999999999994E-2</v>
      </c>
      <c r="E134" s="146">
        <v>0</v>
      </c>
      <c r="F134" s="45">
        <f t="shared" si="49"/>
        <v>0</v>
      </c>
      <c r="G134" s="147">
        <f t="shared" si="41"/>
        <v>0</v>
      </c>
      <c r="H134" s="147">
        <f t="shared" si="42"/>
        <v>0</v>
      </c>
      <c r="I134" s="147">
        <f t="shared" si="43"/>
        <v>0</v>
      </c>
      <c r="J134" s="147">
        <f t="shared" si="44"/>
        <v>0</v>
      </c>
      <c r="K134" s="104">
        <f t="shared" si="45"/>
        <v>0</v>
      </c>
      <c r="L134" s="147">
        <f t="shared" si="46"/>
        <v>0</v>
      </c>
      <c r="M134" s="17">
        <f t="shared" si="47"/>
        <v>0</v>
      </c>
      <c r="N134" s="147">
        <f t="shared" si="48"/>
        <v>0</v>
      </c>
      <c r="O134" s="404">
        <v>461</v>
      </c>
      <c r="P134" s="410"/>
      <c r="Q134" s="148" t="s">
        <v>148</v>
      </c>
      <c r="S134" s="441" t="s">
        <v>167</v>
      </c>
      <c r="T134" s="122">
        <v>7.0999999999999994E-2</v>
      </c>
      <c r="U134" s="432">
        <v>0</v>
      </c>
      <c r="V134" s="432">
        <f t="shared" si="40"/>
        <v>0</v>
      </c>
      <c r="W134" s="432">
        <f t="shared" si="30"/>
        <v>0</v>
      </c>
      <c r="X134" s="432">
        <f t="shared" si="31"/>
        <v>0</v>
      </c>
      <c r="Y134" s="478">
        <f t="shared" si="32"/>
        <v>0</v>
      </c>
      <c r="Z134" s="478">
        <f t="shared" si="33"/>
        <v>0</v>
      </c>
      <c r="AA134" s="478">
        <f t="shared" si="34"/>
        <v>0</v>
      </c>
      <c r="AB134" s="478">
        <f t="shared" si="35"/>
        <v>0</v>
      </c>
      <c r="AC134" s="478">
        <f t="shared" si="36"/>
        <v>0</v>
      </c>
      <c r="AD134" s="478">
        <f t="shared" si="37"/>
        <v>0</v>
      </c>
      <c r="AE134" s="404">
        <v>461</v>
      </c>
      <c r="AF134" s="502">
        <f t="shared" si="38"/>
        <v>0</v>
      </c>
      <c r="AG134" s="172" t="s">
        <v>148</v>
      </c>
      <c r="AI134" s="504">
        <f t="shared" si="39"/>
        <v>0</v>
      </c>
      <c r="AJ134" s="120" t="s">
        <v>167</v>
      </c>
      <c r="AK134" s="122">
        <v>7.0999999999999994E-2</v>
      </c>
      <c r="AL134" s="432"/>
      <c r="AM134" s="432"/>
      <c r="AN134" s="432"/>
      <c r="AO134" s="432"/>
      <c r="AP134" s="432"/>
      <c r="AQ134" s="432"/>
      <c r="AR134" s="432"/>
      <c r="AS134" s="432"/>
      <c r="AT134" s="432"/>
      <c r="AU134" s="432"/>
      <c r="AV134" s="404">
        <v>461</v>
      </c>
      <c r="AW134" s="432"/>
      <c r="AX134" s="148" t="s">
        <v>148</v>
      </c>
    </row>
    <row r="135" spans="1:50" ht="25.5" customHeight="1">
      <c r="A135" s="527" t="s">
        <v>139</v>
      </c>
      <c r="B135" s="84" t="s">
        <v>347</v>
      </c>
      <c r="C135" s="62" t="s">
        <v>164</v>
      </c>
      <c r="D135" s="64">
        <v>1</v>
      </c>
      <c r="E135" s="21">
        <v>0.75</v>
      </c>
      <c r="F135" s="45">
        <f t="shared" si="49"/>
        <v>0.75</v>
      </c>
      <c r="G135" s="149">
        <f t="shared" si="41"/>
        <v>7.5000000000000011E-2</v>
      </c>
      <c r="H135" s="149">
        <f t="shared" si="42"/>
        <v>0.82499999999999996</v>
      </c>
      <c r="I135" s="149">
        <f t="shared" si="43"/>
        <v>6.6000000000000003E-2</v>
      </c>
      <c r="J135" s="149">
        <f t="shared" si="44"/>
        <v>0.89100000000000001</v>
      </c>
      <c r="K135" s="79">
        <f t="shared" si="45"/>
        <v>2.673E-2</v>
      </c>
      <c r="L135" s="149">
        <f t="shared" si="46"/>
        <v>0.91773000000000005</v>
      </c>
      <c r="M135" s="8">
        <f t="shared" si="47"/>
        <v>0.16519139999999999</v>
      </c>
      <c r="N135" s="149">
        <f t="shared" si="48"/>
        <v>1.0829214</v>
      </c>
      <c r="O135" s="399">
        <v>1</v>
      </c>
      <c r="P135" s="402">
        <f t="shared" si="50"/>
        <v>1.0829214</v>
      </c>
      <c r="Q135" s="80"/>
      <c r="S135" s="441" t="s">
        <v>164</v>
      </c>
      <c r="T135" s="64">
        <v>1</v>
      </c>
      <c r="U135" s="432">
        <v>5</v>
      </c>
      <c r="V135" s="432">
        <f t="shared" si="40"/>
        <v>5</v>
      </c>
      <c r="W135" s="432">
        <f t="shared" ref="W135:W198" si="51">V135*10%</f>
        <v>0.5</v>
      </c>
      <c r="X135" s="432">
        <f t="shared" ref="X135:X198" si="52">SUM(V135:W135)</f>
        <v>5.5</v>
      </c>
      <c r="Y135" s="478">
        <f t="shared" ref="Y135:Y198" si="53">X135*8%</f>
        <v>0.44</v>
      </c>
      <c r="Z135" s="478">
        <f t="shared" ref="Z135:Z198" si="54">SUM(X135:Y135)</f>
        <v>5.94</v>
      </c>
      <c r="AA135" s="478">
        <f t="shared" ref="AA135:AA198" si="55">Z135*3%</f>
        <v>0.1782</v>
      </c>
      <c r="AB135" s="478">
        <f t="shared" ref="AB135:AB198" si="56">SUM(Z135:AA135)</f>
        <v>6.1182000000000007</v>
      </c>
      <c r="AC135" s="478">
        <f t="shared" ref="AC135:AC198" si="57">AB135*18%</f>
        <v>1.1012760000000001</v>
      </c>
      <c r="AD135" s="478">
        <f t="shared" ref="AD135:AD198" si="58">SUM(AB135:AC135)</f>
        <v>7.2194760000000011</v>
      </c>
      <c r="AE135" s="399">
        <v>1</v>
      </c>
      <c r="AF135" s="502">
        <f t="shared" ref="AF135:AF198" si="59">AE135*AD135</f>
        <v>7.2194760000000011</v>
      </c>
      <c r="AG135" s="66"/>
      <c r="AI135" s="504">
        <f t="shared" ref="AI135:AI198" si="60">P135-AF135</f>
        <v>-6.1365546000000011</v>
      </c>
      <c r="AJ135" s="62" t="s">
        <v>164</v>
      </c>
      <c r="AK135" s="64">
        <v>1</v>
      </c>
      <c r="AL135" s="432"/>
      <c r="AM135" s="432"/>
      <c r="AN135" s="432"/>
      <c r="AO135" s="432"/>
      <c r="AP135" s="432"/>
      <c r="AQ135" s="432"/>
      <c r="AR135" s="432"/>
      <c r="AS135" s="432"/>
      <c r="AT135" s="432"/>
      <c r="AU135" s="432"/>
      <c r="AV135" s="399">
        <v>1</v>
      </c>
      <c r="AW135" s="432"/>
      <c r="AX135" s="80"/>
    </row>
    <row r="136" spans="1:50" ht="25.5" customHeight="1" thickBot="1">
      <c r="A136" s="526" t="s">
        <v>227</v>
      </c>
      <c r="B136" s="85" t="s">
        <v>166</v>
      </c>
      <c r="C136" s="68" t="s">
        <v>167</v>
      </c>
      <c r="D136" s="70">
        <v>9.7000000000000003E-2</v>
      </c>
      <c r="E136" s="150">
        <v>0</v>
      </c>
      <c r="F136" s="45">
        <f t="shared" si="49"/>
        <v>0</v>
      </c>
      <c r="G136" s="152">
        <f t="shared" si="41"/>
        <v>0</v>
      </c>
      <c r="H136" s="152">
        <f t="shared" si="42"/>
        <v>0</v>
      </c>
      <c r="I136" s="152">
        <f t="shared" si="43"/>
        <v>0</v>
      </c>
      <c r="J136" s="152">
        <f t="shared" si="44"/>
        <v>0</v>
      </c>
      <c r="K136" s="90">
        <f t="shared" si="45"/>
        <v>0</v>
      </c>
      <c r="L136" s="152">
        <f t="shared" si="46"/>
        <v>0</v>
      </c>
      <c r="M136" s="7">
        <f t="shared" si="47"/>
        <v>0</v>
      </c>
      <c r="N136" s="152">
        <f t="shared" si="48"/>
        <v>0</v>
      </c>
      <c r="O136" s="406">
        <v>1</v>
      </c>
      <c r="P136" s="404"/>
      <c r="Q136" s="153" t="s">
        <v>148</v>
      </c>
      <c r="S136" s="441" t="s">
        <v>167</v>
      </c>
      <c r="T136" s="70">
        <v>9.7000000000000003E-2</v>
      </c>
      <c r="U136" s="432">
        <v>0</v>
      </c>
      <c r="V136" s="432">
        <f t="shared" ref="V136:V199" si="61">U136*T136</f>
        <v>0</v>
      </c>
      <c r="W136" s="432">
        <f t="shared" si="51"/>
        <v>0</v>
      </c>
      <c r="X136" s="432">
        <f t="shared" si="52"/>
        <v>0</v>
      </c>
      <c r="Y136" s="478">
        <f t="shared" si="53"/>
        <v>0</v>
      </c>
      <c r="Z136" s="478">
        <f t="shared" si="54"/>
        <v>0</v>
      </c>
      <c r="AA136" s="478">
        <f t="shared" si="55"/>
        <v>0</v>
      </c>
      <c r="AB136" s="478">
        <f t="shared" si="56"/>
        <v>0</v>
      </c>
      <c r="AC136" s="478">
        <f t="shared" si="57"/>
        <v>0</v>
      </c>
      <c r="AD136" s="478">
        <f t="shared" si="58"/>
        <v>0</v>
      </c>
      <c r="AE136" s="406">
        <v>1</v>
      </c>
      <c r="AF136" s="502">
        <f t="shared" si="59"/>
        <v>0</v>
      </c>
      <c r="AG136" s="172" t="s">
        <v>148</v>
      </c>
      <c r="AI136" s="504">
        <f t="shared" si="60"/>
        <v>0</v>
      </c>
      <c r="AJ136" s="68" t="s">
        <v>167</v>
      </c>
      <c r="AK136" s="70">
        <v>9.7000000000000003E-2</v>
      </c>
      <c r="AL136" s="432"/>
      <c r="AM136" s="432"/>
      <c r="AN136" s="432"/>
      <c r="AO136" s="432"/>
      <c r="AP136" s="432"/>
      <c r="AQ136" s="432"/>
      <c r="AR136" s="432"/>
      <c r="AS136" s="432"/>
      <c r="AT136" s="432"/>
      <c r="AU136" s="432"/>
      <c r="AV136" s="406">
        <v>1</v>
      </c>
      <c r="AW136" s="432"/>
      <c r="AX136" s="153" t="s">
        <v>148</v>
      </c>
    </row>
    <row r="137" spans="1:50" ht="25.5" customHeight="1">
      <c r="A137" s="527" t="s">
        <v>140</v>
      </c>
      <c r="B137" s="186" t="s">
        <v>348</v>
      </c>
      <c r="C137" s="88" t="s">
        <v>164</v>
      </c>
      <c r="D137" s="45">
        <v>1</v>
      </c>
      <c r="E137" s="39">
        <v>0.85000000000000009</v>
      </c>
      <c r="F137" s="45">
        <f t="shared" si="49"/>
        <v>0.85000000000000009</v>
      </c>
      <c r="G137" s="142">
        <f t="shared" si="41"/>
        <v>8.500000000000002E-2</v>
      </c>
      <c r="H137" s="142">
        <f t="shared" si="42"/>
        <v>0.93500000000000005</v>
      </c>
      <c r="I137" s="142">
        <f t="shared" si="43"/>
        <v>7.4800000000000005E-2</v>
      </c>
      <c r="J137" s="142">
        <f t="shared" si="44"/>
        <v>1.0098</v>
      </c>
      <c r="K137" s="143">
        <f t="shared" si="45"/>
        <v>3.0294000000000001E-2</v>
      </c>
      <c r="L137" s="142">
        <f t="shared" si="46"/>
        <v>1.0400940000000001</v>
      </c>
      <c r="M137" s="16">
        <f t="shared" si="47"/>
        <v>0.18721692000000001</v>
      </c>
      <c r="N137" s="142">
        <f t="shared" si="48"/>
        <v>1.2273109200000001</v>
      </c>
      <c r="O137" s="402">
        <v>1</v>
      </c>
      <c r="P137" s="400">
        <f t="shared" si="50"/>
        <v>1.2273109200000001</v>
      </c>
      <c r="Q137" s="144"/>
      <c r="S137" s="441" t="s">
        <v>164</v>
      </c>
      <c r="T137" s="45">
        <v>1</v>
      </c>
      <c r="U137" s="432">
        <v>5</v>
      </c>
      <c r="V137" s="432">
        <f t="shared" si="61"/>
        <v>5</v>
      </c>
      <c r="W137" s="432">
        <f t="shared" si="51"/>
        <v>0.5</v>
      </c>
      <c r="X137" s="432">
        <f t="shared" si="52"/>
        <v>5.5</v>
      </c>
      <c r="Y137" s="478">
        <f t="shared" si="53"/>
        <v>0.44</v>
      </c>
      <c r="Z137" s="478">
        <f t="shared" si="54"/>
        <v>5.94</v>
      </c>
      <c r="AA137" s="478">
        <f t="shared" si="55"/>
        <v>0.1782</v>
      </c>
      <c r="AB137" s="478">
        <f t="shared" si="56"/>
        <v>6.1182000000000007</v>
      </c>
      <c r="AC137" s="478">
        <f t="shared" si="57"/>
        <v>1.1012760000000001</v>
      </c>
      <c r="AD137" s="478">
        <f t="shared" si="58"/>
        <v>7.2194760000000011</v>
      </c>
      <c r="AE137" s="402">
        <v>1</v>
      </c>
      <c r="AF137" s="502">
        <f t="shared" si="59"/>
        <v>7.2194760000000011</v>
      </c>
      <c r="AG137" s="66"/>
      <c r="AI137" s="504">
        <f t="shared" si="60"/>
        <v>-5.9921650800000013</v>
      </c>
      <c r="AJ137" s="88" t="s">
        <v>164</v>
      </c>
      <c r="AK137" s="45">
        <v>1</v>
      </c>
      <c r="AL137" s="432"/>
      <c r="AM137" s="432"/>
      <c r="AN137" s="432"/>
      <c r="AO137" s="432"/>
      <c r="AP137" s="432"/>
      <c r="AQ137" s="432"/>
      <c r="AR137" s="432"/>
      <c r="AS137" s="432"/>
      <c r="AT137" s="432"/>
      <c r="AU137" s="432"/>
      <c r="AV137" s="402">
        <v>1</v>
      </c>
      <c r="AW137" s="432"/>
      <c r="AX137" s="144"/>
    </row>
    <row r="138" spans="1:50" ht="25.5" customHeight="1" thickBot="1">
      <c r="A138" s="526" t="s">
        <v>228</v>
      </c>
      <c r="B138" s="187" t="s">
        <v>166</v>
      </c>
      <c r="C138" s="120" t="s">
        <v>167</v>
      </c>
      <c r="D138" s="122">
        <v>0.126</v>
      </c>
      <c r="E138" s="146">
        <v>0</v>
      </c>
      <c r="F138" s="45">
        <f t="shared" si="49"/>
        <v>0</v>
      </c>
      <c r="G138" s="147">
        <f t="shared" si="41"/>
        <v>0</v>
      </c>
      <c r="H138" s="147">
        <f t="shared" si="42"/>
        <v>0</v>
      </c>
      <c r="I138" s="147">
        <f t="shared" si="43"/>
        <v>0</v>
      </c>
      <c r="J138" s="147">
        <f t="shared" si="44"/>
        <v>0</v>
      </c>
      <c r="K138" s="104">
        <f t="shared" si="45"/>
        <v>0</v>
      </c>
      <c r="L138" s="147">
        <f t="shared" si="46"/>
        <v>0</v>
      </c>
      <c r="M138" s="17">
        <f t="shared" si="47"/>
        <v>0</v>
      </c>
      <c r="N138" s="147">
        <f t="shared" si="48"/>
        <v>0</v>
      </c>
      <c r="O138" s="404">
        <v>1</v>
      </c>
      <c r="P138" s="410"/>
      <c r="Q138" s="148" t="s">
        <v>148</v>
      </c>
      <c r="S138" s="441" t="s">
        <v>167</v>
      </c>
      <c r="T138" s="122">
        <v>0.126</v>
      </c>
      <c r="U138" s="432">
        <v>0</v>
      </c>
      <c r="V138" s="432">
        <f t="shared" si="61"/>
        <v>0</v>
      </c>
      <c r="W138" s="432">
        <f t="shared" si="51"/>
        <v>0</v>
      </c>
      <c r="X138" s="432">
        <f t="shared" si="52"/>
        <v>0</v>
      </c>
      <c r="Y138" s="478">
        <f t="shared" si="53"/>
        <v>0</v>
      </c>
      <c r="Z138" s="478">
        <f t="shared" si="54"/>
        <v>0</v>
      </c>
      <c r="AA138" s="478">
        <f t="shared" si="55"/>
        <v>0</v>
      </c>
      <c r="AB138" s="478">
        <f t="shared" si="56"/>
        <v>0</v>
      </c>
      <c r="AC138" s="478">
        <f t="shared" si="57"/>
        <v>0</v>
      </c>
      <c r="AD138" s="478">
        <f t="shared" si="58"/>
        <v>0</v>
      </c>
      <c r="AE138" s="404">
        <v>1</v>
      </c>
      <c r="AF138" s="502">
        <f t="shared" si="59"/>
        <v>0</v>
      </c>
      <c r="AG138" s="172" t="s">
        <v>148</v>
      </c>
      <c r="AI138" s="504">
        <f t="shared" si="60"/>
        <v>0</v>
      </c>
      <c r="AJ138" s="120" t="s">
        <v>167</v>
      </c>
      <c r="AK138" s="122">
        <v>0.126</v>
      </c>
      <c r="AL138" s="432"/>
      <c r="AM138" s="432"/>
      <c r="AN138" s="432"/>
      <c r="AO138" s="432"/>
      <c r="AP138" s="432"/>
      <c r="AQ138" s="432"/>
      <c r="AR138" s="432"/>
      <c r="AS138" s="432"/>
      <c r="AT138" s="432"/>
      <c r="AU138" s="432"/>
      <c r="AV138" s="404">
        <v>1</v>
      </c>
      <c r="AW138" s="432"/>
      <c r="AX138" s="148" t="s">
        <v>148</v>
      </c>
    </row>
    <row r="139" spans="1:50" ht="42" customHeight="1">
      <c r="A139" s="527" t="s">
        <v>145</v>
      </c>
      <c r="B139" s="156" t="s">
        <v>349</v>
      </c>
      <c r="C139" s="62" t="s">
        <v>164</v>
      </c>
      <c r="D139" s="64">
        <v>1</v>
      </c>
      <c r="E139" s="64">
        <v>0.25</v>
      </c>
      <c r="F139" s="45">
        <f t="shared" si="49"/>
        <v>0.25</v>
      </c>
      <c r="G139" s="149">
        <f t="shared" si="41"/>
        <v>2.5000000000000001E-2</v>
      </c>
      <c r="H139" s="149">
        <f t="shared" si="42"/>
        <v>0.27500000000000002</v>
      </c>
      <c r="I139" s="149">
        <f t="shared" si="43"/>
        <v>2.2000000000000002E-2</v>
      </c>
      <c r="J139" s="149">
        <f t="shared" si="44"/>
        <v>0.29700000000000004</v>
      </c>
      <c r="K139" s="79">
        <f t="shared" si="45"/>
        <v>8.9100000000000013E-3</v>
      </c>
      <c r="L139" s="149">
        <f t="shared" si="46"/>
        <v>0.30591000000000002</v>
      </c>
      <c r="M139" s="8">
        <f t="shared" si="47"/>
        <v>5.5063800000000003E-2</v>
      </c>
      <c r="N139" s="149">
        <f t="shared" si="48"/>
        <v>0.36097380000000001</v>
      </c>
      <c r="O139" s="399">
        <v>125</v>
      </c>
      <c r="P139" s="402">
        <f t="shared" si="50"/>
        <v>45.121724999999998</v>
      </c>
      <c r="Q139" s="80"/>
      <c r="S139" s="441" t="s">
        <v>164</v>
      </c>
      <c r="T139" s="64">
        <v>1</v>
      </c>
      <c r="U139" s="432">
        <v>0.2</v>
      </c>
      <c r="V139" s="432">
        <f t="shared" si="61"/>
        <v>0.2</v>
      </c>
      <c r="W139" s="432">
        <f t="shared" si="51"/>
        <v>2.0000000000000004E-2</v>
      </c>
      <c r="X139" s="432">
        <f t="shared" si="52"/>
        <v>0.22000000000000003</v>
      </c>
      <c r="Y139" s="478">
        <f t="shared" si="53"/>
        <v>1.7600000000000001E-2</v>
      </c>
      <c r="Z139" s="478">
        <f t="shared" si="54"/>
        <v>0.23760000000000003</v>
      </c>
      <c r="AA139" s="478">
        <f t="shared" si="55"/>
        <v>7.1280000000000007E-3</v>
      </c>
      <c r="AB139" s="478">
        <f t="shared" si="56"/>
        <v>0.24472800000000003</v>
      </c>
      <c r="AC139" s="478">
        <f t="shared" si="57"/>
        <v>4.4051040000000007E-2</v>
      </c>
      <c r="AD139" s="478">
        <f t="shared" si="58"/>
        <v>0.28877904000000004</v>
      </c>
      <c r="AE139" s="399">
        <v>125</v>
      </c>
      <c r="AF139" s="502">
        <f t="shared" si="59"/>
        <v>36.097380000000008</v>
      </c>
      <c r="AG139" s="66"/>
      <c r="AI139" s="504">
        <f t="shared" si="60"/>
        <v>9.0243449999999896</v>
      </c>
      <c r="AJ139" s="62" t="s">
        <v>164</v>
      </c>
      <c r="AK139" s="64">
        <v>1</v>
      </c>
      <c r="AL139" s="432"/>
      <c r="AM139" s="432"/>
      <c r="AN139" s="432"/>
      <c r="AO139" s="432"/>
      <c r="AP139" s="432"/>
      <c r="AQ139" s="432"/>
      <c r="AR139" s="432"/>
      <c r="AS139" s="432"/>
      <c r="AT139" s="432"/>
      <c r="AU139" s="432"/>
      <c r="AV139" s="399">
        <v>125</v>
      </c>
      <c r="AW139" s="432"/>
      <c r="AX139" s="80"/>
    </row>
    <row r="140" spans="1:50" ht="25.5" customHeight="1" thickBot="1">
      <c r="A140" s="526" t="s">
        <v>229</v>
      </c>
      <c r="B140" s="182" t="s">
        <v>166</v>
      </c>
      <c r="C140" s="68" t="s">
        <v>167</v>
      </c>
      <c r="D140" s="70">
        <v>1.97E-3</v>
      </c>
      <c r="E140" s="150">
        <v>0</v>
      </c>
      <c r="F140" s="45">
        <f t="shared" si="49"/>
        <v>0</v>
      </c>
      <c r="G140" s="152">
        <f t="shared" si="41"/>
        <v>0</v>
      </c>
      <c r="H140" s="152">
        <f t="shared" si="42"/>
        <v>0</v>
      </c>
      <c r="I140" s="152">
        <f t="shared" si="43"/>
        <v>0</v>
      </c>
      <c r="J140" s="152">
        <f t="shared" si="44"/>
        <v>0</v>
      </c>
      <c r="K140" s="90">
        <f t="shared" si="45"/>
        <v>0</v>
      </c>
      <c r="L140" s="152">
        <f t="shared" si="46"/>
        <v>0</v>
      </c>
      <c r="M140" s="7">
        <f t="shared" si="47"/>
        <v>0</v>
      </c>
      <c r="N140" s="152">
        <f t="shared" si="48"/>
        <v>0</v>
      </c>
      <c r="O140" s="406">
        <v>125</v>
      </c>
      <c r="P140" s="404"/>
      <c r="Q140" s="153" t="s">
        <v>148</v>
      </c>
      <c r="S140" s="441" t="s">
        <v>167</v>
      </c>
      <c r="T140" s="70">
        <v>1.97E-3</v>
      </c>
      <c r="U140" s="432">
        <v>0</v>
      </c>
      <c r="V140" s="432">
        <f t="shared" si="61"/>
        <v>0</v>
      </c>
      <c r="W140" s="432">
        <f t="shared" si="51"/>
        <v>0</v>
      </c>
      <c r="X140" s="432">
        <f t="shared" si="52"/>
        <v>0</v>
      </c>
      <c r="Y140" s="478">
        <f t="shared" si="53"/>
        <v>0</v>
      </c>
      <c r="Z140" s="478">
        <f t="shared" si="54"/>
        <v>0</v>
      </c>
      <c r="AA140" s="478">
        <f t="shared" si="55"/>
        <v>0</v>
      </c>
      <c r="AB140" s="478">
        <f t="shared" si="56"/>
        <v>0</v>
      </c>
      <c r="AC140" s="478">
        <f t="shared" si="57"/>
        <v>0</v>
      </c>
      <c r="AD140" s="478">
        <f t="shared" si="58"/>
        <v>0</v>
      </c>
      <c r="AE140" s="406">
        <v>125</v>
      </c>
      <c r="AF140" s="502">
        <f t="shared" si="59"/>
        <v>0</v>
      </c>
      <c r="AG140" s="172" t="s">
        <v>148</v>
      </c>
      <c r="AI140" s="504">
        <f t="shared" si="60"/>
        <v>0</v>
      </c>
      <c r="AJ140" s="68" t="s">
        <v>167</v>
      </c>
      <c r="AK140" s="70">
        <v>1.97E-3</v>
      </c>
      <c r="AL140" s="432"/>
      <c r="AM140" s="432"/>
      <c r="AN140" s="432"/>
      <c r="AO140" s="432"/>
      <c r="AP140" s="432"/>
      <c r="AQ140" s="432"/>
      <c r="AR140" s="432"/>
      <c r="AS140" s="432"/>
      <c r="AT140" s="432"/>
      <c r="AU140" s="432"/>
      <c r="AV140" s="406">
        <v>125</v>
      </c>
      <c r="AW140" s="432"/>
      <c r="AX140" s="153" t="s">
        <v>148</v>
      </c>
    </row>
    <row r="141" spans="1:50" ht="36" customHeight="1">
      <c r="A141" s="527">
        <v>76</v>
      </c>
      <c r="B141" s="158" t="s">
        <v>365</v>
      </c>
      <c r="C141" s="173" t="s">
        <v>164</v>
      </c>
      <c r="D141" s="174">
        <v>1</v>
      </c>
      <c r="E141" s="175">
        <v>0.35000000000000003</v>
      </c>
      <c r="F141" s="45">
        <f t="shared" si="49"/>
        <v>0.35000000000000003</v>
      </c>
      <c r="G141" s="142">
        <f t="shared" si="41"/>
        <v>3.5000000000000003E-2</v>
      </c>
      <c r="H141" s="142">
        <f t="shared" si="42"/>
        <v>0.38500000000000001</v>
      </c>
      <c r="I141" s="142">
        <f t="shared" si="43"/>
        <v>3.0800000000000001E-2</v>
      </c>
      <c r="J141" s="142">
        <f t="shared" si="44"/>
        <v>0.4158</v>
      </c>
      <c r="K141" s="143">
        <f t="shared" si="45"/>
        <v>1.2473999999999999E-2</v>
      </c>
      <c r="L141" s="142">
        <f t="shared" si="46"/>
        <v>0.42827399999999999</v>
      </c>
      <c r="M141" s="16">
        <f t="shared" si="47"/>
        <v>7.7089319999999989E-2</v>
      </c>
      <c r="N141" s="142">
        <f t="shared" si="48"/>
        <v>0.50536331999999995</v>
      </c>
      <c r="O141" s="402">
        <v>363.8</v>
      </c>
      <c r="P141" s="400">
        <f t="shared" si="50"/>
        <v>183.85117581599999</v>
      </c>
      <c r="Q141" s="144"/>
      <c r="S141" s="438" t="s">
        <v>164</v>
      </c>
      <c r="T141" s="174">
        <v>1</v>
      </c>
      <c r="U141" s="432">
        <v>0.3</v>
      </c>
      <c r="V141" s="432">
        <f t="shared" si="61"/>
        <v>0.3</v>
      </c>
      <c r="W141" s="432">
        <f t="shared" si="51"/>
        <v>0.03</v>
      </c>
      <c r="X141" s="432">
        <f t="shared" si="52"/>
        <v>0.32999999999999996</v>
      </c>
      <c r="Y141" s="478">
        <f t="shared" si="53"/>
        <v>2.6399999999999996E-2</v>
      </c>
      <c r="Z141" s="478">
        <f t="shared" si="54"/>
        <v>0.35639999999999994</v>
      </c>
      <c r="AA141" s="478">
        <f t="shared" si="55"/>
        <v>1.0691999999999998E-2</v>
      </c>
      <c r="AB141" s="478">
        <f t="shared" si="56"/>
        <v>0.36709199999999992</v>
      </c>
      <c r="AC141" s="478">
        <f t="shared" si="57"/>
        <v>6.6076559999999979E-2</v>
      </c>
      <c r="AD141" s="478">
        <f t="shared" si="58"/>
        <v>0.43316855999999992</v>
      </c>
      <c r="AE141" s="402">
        <v>363.8</v>
      </c>
      <c r="AF141" s="502">
        <f t="shared" si="59"/>
        <v>157.58672212799999</v>
      </c>
      <c r="AG141" s="66"/>
      <c r="AI141" s="504">
        <f t="shared" si="60"/>
        <v>26.264453688000003</v>
      </c>
      <c r="AJ141" s="173" t="s">
        <v>164</v>
      </c>
      <c r="AK141" s="174">
        <v>1</v>
      </c>
      <c r="AL141" s="432"/>
      <c r="AM141" s="432"/>
      <c r="AN141" s="432"/>
      <c r="AO141" s="432"/>
      <c r="AP141" s="432"/>
      <c r="AQ141" s="432"/>
      <c r="AR141" s="432"/>
      <c r="AS141" s="432"/>
      <c r="AT141" s="432"/>
      <c r="AU141" s="432"/>
      <c r="AV141" s="402">
        <v>363.8</v>
      </c>
      <c r="AW141" s="432"/>
      <c r="AX141" s="144"/>
    </row>
    <row r="142" spans="1:50" ht="20.25" customHeight="1" thickBot="1">
      <c r="A142" s="526" t="s">
        <v>230</v>
      </c>
      <c r="B142" s="188" t="s">
        <v>166</v>
      </c>
      <c r="C142" s="189" t="s">
        <v>462</v>
      </c>
      <c r="D142" s="190">
        <v>7.8600000000000007E-3</v>
      </c>
      <c r="E142" s="191">
        <v>0</v>
      </c>
      <c r="F142" s="45">
        <f t="shared" si="49"/>
        <v>0</v>
      </c>
      <c r="G142" s="147">
        <f t="shared" si="41"/>
        <v>0</v>
      </c>
      <c r="H142" s="147">
        <f t="shared" si="42"/>
        <v>0</v>
      </c>
      <c r="I142" s="147">
        <f t="shared" si="43"/>
        <v>0</v>
      </c>
      <c r="J142" s="147">
        <f t="shared" si="44"/>
        <v>0</v>
      </c>
      <c r="K142" s="104">
        <f t="shared" si="45"/>
        <v>0</v>
      </c>
      <c r="L142" s="147">
        <f t="shared" si="46"/>
        <v>0</v>
      </c>
      <c r="M142" s="17">
        <f t="shared" si="47"/>
        <v>0</v>
      </c>
      <c r="N142" s="147">
        <f t="shared" si="48"/>
        <v>0</v>
      </c>
      <c r="O142" s="404">
        <v>363.8</v>
      </c>
      <c r="P142" s="410"/>
      <c r="Q142" s="148" t="s">
        <v>148</v>
      </c>
      <c r="S142" s="438" t="s">
        <v>462</v>
      </c>
      <c r="T142" s="190">
        <v>7.8600000000000007E-3</v>
      </c>
      <c r="U142" s="432">
        <v>0</v>
      </c>
      <c r="V142" s="432">
        <f t="shared" si="61"/>
        <v>0</v>
      </c>
      <c r="W142" s="432">
        <f t="shared" si="51"/>
        <v>0</v>
      </c>
      <c r="X142" s="432">
        <f t="shared" si="52"/>
        <v>0</v>
      </c>
      <c r="Y142" s="478">
        <f t="shared" si="53"/>
        <v>0</v>
      </c>
      <c r="Z142" s="478">
        <f t="shared" si="54"/>
        <v>0</v>
      </c>
      <c r="AA142" s="478">
        <f t="shared" si="55"/>
        <v>0</v>
      </c>
      <c r="AB142" s="478">
        <f t="shared" si="56"/>
        <v>0</v>
      </c>
      <c r="AC142" s="478">
        <f t="shared" si="57"/>
        <v>0</v>
      </c>
      <c r="AD142" s="478">
        <f t="shared" si="58"/>
        <v>0</v>
      </c>
      <c r="AE142" s="404">
        <v>363.8</v>
      </c>
      <c r="AF142" s="502">
        <f t="shared" si="59"/>
        <v>0</v>
      </c>
      <c r="AG142" s="172" t="s">
        <v>148</v>
      </c>
      <c r="AI142" s="504">
        <f t="shared" si="60"/>
        <v>0</v>
      </c>
      <c r="AJ142" s="189" t="s">
        <v>462</v>
      </c>
      <c r="AK142" s="190">
        <v>7.8600000000000007E-3</v>
      </c>
      <c r="AL142" s="432"/>
      <c r="AM142" s="432"/>
      <c r="AN142" s="432"/>
      <c r="AO142" s="432"/>
      <c r="AP142" s="432"/>
      <c r="AQ142" s="432"/>
      <c r="AR142" s="432"/>
      <c r="AS142" s="432"/>
      <c r="AT142" s="432"/>
      <c r="AU142" s="432"/>
      <c r="AV142" s="404">
        <v>363.8</v>
      </c>
      <c r="AW142" s="432"/>
      <c r="AX142" s="148" t="s">
        <v>148</v>
      </c>
    </row>
    <row r="143" spans="1:50" ht="36" customHeight="1">
      <c r="A143" s="527">
        <v>77</v>
      </c>
      <c r="B143" s="116" t="s">
        <v>260</v>
      </c>
      <c r="C143" s="192" t="s">
        <v>164</v>
      </c>
      <c r="D143" s="163">
        <v>1</v>
      </c>
      <c r="E143" s="164">
        <v>0.55000000000000004</v>
      </c>
      <c r="F143" s="45">
        <f t="shared" si="49"/>
        <v>0.55000000000000004</v>
      </c>
      <c r="G143" s="149">
        <f t="shared" si="41"/>
        <v>5.5000000000000007E-2</v>
      </c>
      <c r="H143" s="149">
        <f t="shared" si="42"/>
        <v>0.60500000000000009</v>
      </c>
      <c r="I143" s="149">
        <f t="shared" si="43"/>
        <v>4.8400000000000006E-2</v>
      </c>
      <c r="J143" s="149">
        <f t="shared" si="44"/>
        <v>0.65340000000000009</v>
      </c>
      <c r="K143" s="79">
        <f t="shared" si="45"/>
        <v>1.9602000000000001E-2</v>
      </c>
      <c r="L143" s="149">
        <f t="shared" si="46"/>
        <v>0.6730020000000001</v>
      </c>
      <c r="M143" s="8">
        <f t="shared" si="47"/>
        <v>0.12114036000000002</v>
      </c>
      <c r="N143" s="149">
        <f t="shared" si="48"/>
        <v>0.79414236000000016</v>
      </c>
      <c r="O143" s="399">
        <v>290</v>
      </c>
      <c r="P143" s="402">
        <f t="shared" si="50"/>
        <v>230.30128440000004</v>
      </c>
      <c r="Q143" s="80"/>
      <c r="S143" s="438" t="s">
        <v>164</v>
      </c>
      <c r="T143" s="163">
        <v>1</v>
      </c>
      <c r="U143" s="432">
        <v>0.5</v>
      </c>
      <c r="V143" s="432">
        <f t="shared" si="61"/>
        <v>0.5</v>
      </c>
      <c r="W143" s="432">
        <f t="shared" si="51"/>
        <v>0.05</v>
      </c>
      <c r="X143" s="432">
        <f t="shared" si="52"/>
        <v>0.55000000000000004</v>
      </c>
      <c r="Y143" s="478">
        <f t="shared" si="53"/>
        <v>4.4000000000000004E-2</v>
      </c>
      <c r="Z143" s="478">
        <f t="shared" si="54"/>
        <v>0.59400000000000008</v>
      </c>
      <c r="AA143" s="478">
        <f t="shared" si="55"/>
        <v>1.7820000000000003E-2</v>
      </c>
      <c r="AB143" s="478">
        <f t="shared" si="56"/>
        <v>0.61182000000000003</v>
      </c>
      <c r="AC143" s="478">
        <f t="shared" si="57"/>
        <v>0.11012760000000001</v>
      </c>
      <c r="AD143" s="478">
        <f t="shared" si="58"/>
        <v>0.72194760000000002</v>
      </c>
      <c r="AE143" s="399">
        <v>290</v>
      </c>
      <c r="AF143" s="502">
        <f t="shared" si="59"/>
        <v>209.36480399999999</v>
      </c>
      <c r="AG143" s="66"/>
      <c r="AI143" s="504">
        <f t="shared" si="60"/>
        <v>20.93648040000005</v>
      </c>
      <c r="AJ143" s="192" t="s">
        <v>164</v>
      </c>
      <c r="AK143" s="163">
        <v>1</v>
      </c>
      <c r="AL143" s="432"/>
      <c r="AM143" s="432"/>
      <c r="AN143" s="432"/>
      <c r="AO143" s="432"/>
      <c r="AP143" s="432"/>
      <c r="AQ143" s="432"/>
      <c r="AR143" s="432"/>
      <c r="AS143" s="432"/>
      <c r="AT143" s="432"/>
      <c r="AU143" s="432"/>
      <c r="AV143" s="399">
        <v>290</v>
      </c>
      <c r="AW143" s="432"/>
      <c r="AX143" s="80"/>
    </row>
    <row r="144" spans="1:50" ht="20.25" customHeight="1" thickBot="1">
      <c r="A144" s="526" t="s">
        <v>231</v>
      </c>
      <c r="B144" s="94" t="s">
        <v>166</v>
      </c>
      <c r="C144" s="193" t="s">
        <v>462</v>
      </c>
      <c r="D144" s="168">
        <v>1.7999999999999999E-2</v>
      </c>
      <c r="E144" s="169">
        <v>0</v>
      </c>
      <c r="F144" s="45">
        <f t="shared" si="49"/>
        <v>0</v>
      </c>
      <c r="G144" s="152">
        <f t="shared" si="41"/>
        <v>0</v>
      </c>
      <c r="H144" s="152">
        <f t="shared" si="42"/>
        <v>0</v>
      </c>
      <c r="I144" s="152">
        <f t="shared" si="43"/>
        <v>0</v>
      </c>
      <c r="J144" s="152">
        <f t="shared" si="44"/>
        <v>0</v>
      </c>
      <c r="K144" s="90">
        <f t="shared" si="45"/>
        <v>0</v>
      </c>
      <c r="L144" s="152">
        <f t="shared" si="46"/>
        <v>0</v>
      </c>
      <c r="M144" s="7">
        <f t="shared" si="47"/>
        <v>0</v>
      </c>
      <c r="N144" s="152">
        <f t="shared" si="48"/>
        <v>0</v>
      </c>
      <c r="O144" s="406">
        <v>290</v>
      </c>
      <c r="P144" s="404"/>
      <c r="Q144" s="153" t="s">
        <v>148</v>
      </c>
      <c r="S144" s="438" t="s">
        <v>462</v>
      </c>
      <c r="T144" s="168">
        <v>1.7999999999999999E-2</v>
      </c>
      <c r="U144" s="432">
        <v>0</v>
      </c>
      <c r="V144" s="432">
        <f t="shared" si="61"/>
        <v>0</v>
      </c>
      <c r="W144" s="432">
        <f t="shared" si="51"/>
        <v>0</v>
      </c>
      <c r="X144" s="432">
        <f t="shared" si="52"/>
        <v>0</v>
      </c>
      <c r="Y144" s="478">
        <f t="shared" si="53"/>
        <v>0</v>
      </c>
      <c r="Z144" s="478">
        <f t="shared" si="54"/>
        <v>0</v>
      </c>
      <c r="AA144" s="478">
        <f t="shared" si="55"/>
        <v>0</v>
      </c>
      <c r="AB144" s="478">
        <f t="shared" si="56"/>
        <v>0</v>
      </c>
      <c r="AC144" s="478">
        <f t="shared" si="57"/>
        <v>0</v>
      </c>
      <c r="AD144" s="478">
        <f t="shared" si="58"/>
        <v>0</v>
      </c>
      <c r="AE144" s="406">
        <v>290</v>
      </c>
      <c r="AF144" s="502">
        <f t="shared" si="59"/>
        <v>0</v>
      </c>
      <c r="AG144" s="172" t="s">
        <v>148</v>
      </c>
      <c r="AI144" s="504">
        <f t="shared" si="60"/>
        <v>0</v>
      </c>
      <c r="AJ144" s="193" t="s">
        <v>462</v>
      </c>
      <c r="AK144" s="168">
        <v>1.7999999999999999E-2</v>
      </c>
      <c r="AL144" s="432"/>
      <c r="AM144" s="432"/>
      <c r="AN144" s="432"/>
      <c r="AO144" s="432"/>
      <c r="AP144" s="432"/>
      <c r="AQ144" s="432"/>
      <c r="AR144" s="432"/>
      <c r="AS144" s="432"/>
      <c r="AT144" s="432"/>
      <c r="AU144" s="432"/>
      <c r="AV144" s="406">
        <v>290</v>
      </c>
      <c r="AW144" s="432"/>
      <c r="AX144" s="153" t="s">
        <v>148</v>
      </c>
    </row>
    <row r="145" spans="1:50" ht="36" customHeight="1">
      <c r="A145" s="527">
        <v>78</v>
      </c>
      <c r="B145" s="158" t="s">
        <v>264</v>
      </c>
      <c r="C145" s="173" t="s">
        <v>164</v>
      </c>
      <c r="D145" s="174">
        <v>1</v>
      </c>
      <c r="E145" s="175">
        <v>0.6</v>
      </c>
      <c r="F145" s="45">
        <f t="shared" si="49"/>
        <v>0.6</v>
      </c>
      <c r="G145" s="142">
        <f t="shared" si="41"/>
        <v>0.06</v>
      </c>
      <c r="H145" s="142">
        <f t="shared" si="42"/>
        <v>0.65999999999999992</v>
      </c>
      <c r="I145" s="142">
        <f t="shared" si="43"/>
        <v>5.2799999999999993E-2</v>
      </c>
      <c r="J145" s="142">
        <f t="shared" si="44"/>
        <v>0.71279999999999988</v>
      </c>
      <c r="K145" s="143">
        <f t="shared" si="45"/>
        <v>2.1383999999999997E-2</v>
      </c>
      <c r="L145" s="142">
        <f t="shared" si="46"/>
        <v>0.73418399999999984</v>
      </c>
      <c r="M145" s="16">
        <f t="shared" si="47"/>
        <v>0.13215311999999996</v>
      </c>
      <c r="N145" s="142">
        <f t="shared" si="48"/>
        <v>0.86633711999999985</v>
      </c>
      <c r="O145" s="402">
        <v>6297.3</v>
      </c>
      <c r="P145" s="400">
        <f t="shared" si="50"/>
        <v>5455.5847457759992</v>
      </c>
      <c r="Q145" s="144"/>
      <c r="S145" s="438" t="s">
        <v>164</v>
      </c>
      <c r="T145" s="174">
        <v>1</v>
      </c>
      <c r="U145" s="432">
        <v>0.5</v>
      </c>
      <c r="V145" s="432">
        <f t="shared" si="61"/>
        <v>0.5</v>
      </c>
      <c r="W145" s="432">
        <f t="shared" si="51"/>
        <v>0.05</v>
      </c>
      <c r="X145" s="432">
        <f t="shared" si="52"/>
        <v>0.55000000000000004</v>
      </c>
      <c r="Y145" s="478">
        <f t="shared" si="53"/>
        <v>4.4000000000000004E-2</v>
      </c>
      <c r="Z145" s="478">
        <f t="shared" si="54"/>
        <v>0.59400000000000008</v>
      </c>
      <c r="AA145" s="478">
        <f t="shared" si="55"/>
        <v>1.7820000000000003E-2</v>
      </c>
      <c r="AB145" s="478">
        <f t="shared" si="56"/>
        <v>0.61182000000000003</v>
      </c>
      <c r="AC145" s="478">
        <f t="shared" si="57"/>
        <v>0.11012760000000001</v>
      </c>
      <c r="AD145" s="478">
        <f t="shared" si="58"/>
        <v>0.72194760000000002</v>
      </c>
      <c r="AE145" s="402">
        <v>6297.3</v>
      </c>
      <c r="AF145" s="502">
        <f t="shared" si="59"/>
        <v>4546.3206214800002</v>
      </c>
      <c r="AG145" s="66"/>
      <c r="AI145" s="504">
        <f t="shared" si="60"/>
        <v>909.26412429599895</v>
      </c>
      <c r="AJ145" s="173" t="s">
        <v>164</v>
      </c>
      <c r="AK145" s="174">
        <v>1</v>
      </c>
      <c r="AL145" s="432"/>
      <c r="AM145" s="432"/>
      <c r="AN145" s="432"/>
      <c r="AO145" s="432"/>
      <c r="AP145" s="432"/>
      <c r="AQ145" s="432"/>
      <c r="AR145" s="432"/>
      <c r="AS145" s="432"/>
      <c r="AT145" s="432"/>
      <c r="AU145" s="432"/>
      <c r="AV145" s="402">
        <v>6297.3</v>
      </c>
      <c r="AW145" s="432"/>
      <c r="AX145" s="144"/>
    </row>
    <row r="146" spans="1:50" ht="20.25" customHeight="1" thickBot="1">
      <c r="A146" s="526" t="s">
        <v>232</v>
      </c>
      <c r="B146" s="188" t="s">
        <v>166</v>
      </c>
      <c r="C146" s="189" t="s">
        <v>462</v>
      </c>
      <c r="D146" s="190">
        <v>3.1399999999999997E-2</v>
      </c>
      <c r="E146" s="191">
        <v>0</v>
      </c>
      <c r="F146" s="45">
        <f t="shared" si="49"/>
        <v>0</v>
      </c>
      <c r="G146" s="147">
        <f t="shared" si="41"/>
        <v>0</v>
      </c>
      <c r="H146" s="147">
        <f t="shared" si="42"/>
        <v>0</v>
      </c>
      <c r="I146" s="147">
        <f t="shared" si="43"/>
        <v>0</v>
      </c>
      <c r="J146" s="147">
        <f t="shared" si="44"/>
        <v>0</v>
      </c>
      <c r="K146" s="104">
        <f t="shared" si="45"/>
        <v>0</v>
      </c>
      <c r="L146" s="147">
        <f t="shared" si="46"/>
        <v>0</v>
      </c>
      <c r="M146" s="17">
        <f t="shared" si="47"/>
        <v>0</v>
      </c>
      <c r="N146" s="147">
        <f t="shared" si="48"/>
        <v>0</v>
      </c>
      <c r="O146" s="404">
        <v>6297.3</v>
      </c>
      <c r="P146" s="410"/>
      <c r="Q146" s="148" t="s">
        <v>148</v>
      </c>
      <c r="S146" s="438" t="s">
        <v>462</v>
      </c>
      <c r="T146" s="190">
        <v>3.1399999999999997E-2</v>
      </c>
      <c r="U146" s="432">
        <v>0</v>
      </c>
      <c r="V146" s="432">
        <f t="shared" si="61"/>
        <v>0</v>
      </c>
      <c r="W146" s="432">
        <f t="shared" si="51"/>
        <v>0</v>
      </c>
      <c r="X146" s="432">
        <f t="shared" si="52"/>
        <v>0</v>
      </c>
      <c r="Y146" s="478">
        <f t="shared" si="53"/>
        <v>0</v>
      </c>
      <c r="Z146" s="478">
        <f t="shared" si="54"/>
        <v>0</v>
      </c>
      <c r="AA146" s="478">
        <f t="shared" si="55"/>
        <v>0</v>
      </c>
      <c r="AB146" s="478">
        <f t="shared" si="56"/>
        <v>0</v>
      </c>
      <c r="AC146" s="478">
        <f t="shared" si="57"/>
        <v>0</v>
      </c>
      <c r="AD146" s="478">
        <f t="shared" si="58"/>
        <v>0</v>
      </c>
      <c r="AE146" s="404">
        <v>6297.3</v>
      </c>
      <c r="AF146" s="502">
        <f t="shared" si="59"/>
        <v>0</v>
      </c>
      <c r="AG146" s="172" t="s">
        <v>148</v>
      </c>
      <c r="AI146" s="504">
        <f t="shared" si="60"/>
        <v>0</v>
      </c>
      <c r="AJ146" s="189" t="s">
        <v>462</v>
      </c>
      <c r="AK146" s="190">
        <v>3.1399999999999997E-2</v>
      </c>
      <c r="AL146" s="432"/>
      <c r="AM146" s="432"/>
      <c r="AN146" s="432"/>
      <c r="AO146" s="432"/>
      <c r="AP146" s="432"/>
      <c r="AQ146" s="432"/>
      <c r="AR146" s="432"/>
      <c r="AS146" s="432"/>
      <c r="AT146" s="432"/>
      <c r="AU146" s="432"/>
      <c r="AV146" s="404">
        <v>6297.3</v>
      </c>
      <c r="AW146" s="432"/>
      <c r="AX146" s="148" t="s">
        <v>148</v>
      </c>
    </row>
    <row r="147" spans="1:50" ht="36" customHeight="1">
      <c r="A147" s="527">
        <v>79</v>
      </c>
      <c r="B147" s="116" t="s">
        <v>366</v>
      </c>
      <c r="C147" s="192" t="s">
        <v>164</v>
      </c>
      <c r="D147" s="163">
        <v>1</v>
      </c>
      <c r="E147" s="164">
        <v>0.65</v>
      </c>
      <c r="F147" s="45">
        <f t="shared" si="49"/>
        <v>0.65</v>
      </c>
      <c r="G147" s="149">
        <f t="shared" si="41"/>
        <v>6.5000000000000002E-2</v>
      </c>
      <c r="H147" s="149">
        <f t="shared" si="42"/>
        <v>0.71500000000000008</v>
      </c>
      <c r="I147" s="149">
        <f t="shared" si="43"/>
        <v>5.7200000000000008E-2</v>
      </c>
      <c r="J147" s="149">
        <f t="shared" si="44"/>
        <v>0.77220000000000011</v>
      </c>
      <c r="K147" s="79">
        <f t="shared" si="45"/>
        <v>2.3166000000000003E-2</v>
      </c>
      <c r="L147" s="149">
        <f t="shared" si="46"/>
        <v>0.79536600000000013</v>
      </c>
      <c r="M147" s="8">
        <f t="shared" si="47"/>
        <v>0.14316588000000002</v>
      </c>
      <c r="N147" s="149">
        <f t="shared" si="48"/>
        <v>0.93853188000000021</v>
      </c>
      <c r="O147" s="399">
        <v>2396.35</v>
      </c>
      <c r="P147" s="402">
        <f t="shared" si="50"/>
        <v>2249.0508706380006</v>
      </c>
      <c r="Q147" s="80"/>
      <c r="S147" s="438" t="s">
        <v>164</v>
      </c>
      <c r="T147" s="163">
        <v>1</v>
      </c>
      <c r="U147" s="432">
        <v>0.5</v>
      </c>
      <c r="V147" s="432">
        <f t="shared" si="61"/>
        <v>0.5</v>
      </c>
      <c r="W147" s="432">
        <f t="shared" si="51"/>
        <v>0.05</v>
      </c>
      <c r="X147" s="432">
        <f t="shared" si="52"/>
        <v>0.55000000000000004</v>
      </c>
      <c r="Y147" s="478">
        <f t="shared" si="53"/>
        <v>4.4000000000000004E-2</v>
      </c>
      <c r="Z147" s="478">
        <f t="shared" si="54"/>
        <v>0.59400000000000008</v>
      </c>
      <c r="AA147" s="478">
        <f t="shared" si="55"/>
        <v>1.7820000000000003E-2</v>
      </c>
      <c r="AB147" s="478">
        <f t="shared" si="56"/>
        <v>0.61182000000000003</v>
      </c>
      <c r="AC147" s="478">
        <f t="shared" si="57"/>
        <v>0.11012760000000001</v>
      </c>
      <c r="AD147" s="478">
        <f t="shared" si="58"/>
        <v>0.72194760000000002</v>
      </c>
      <c r="AE147" s="399">
        <v>2396.35</v>
      </c>
      <c r="AF147" s="502">
        <f t="shared" si="59"/>
        <v>1730.03913126</v>
      </c>
      <c r="AG147" s="66"/>
      <c r="AI147" s="504">
        <f t="shared" si="60"/>
        <v>519.01173937800058</v>
      </c>
      <c r="AJ147" s="192" t="s">
        <v>164</v>
      </c>
      <c r="AK147" s="163">
        <v>1</v>
      </c>
      <c r="AL147" s="432"/>
      <c r="AM147" s="432"/>
      <c r="AN147" s="432"/>
      <c r="AO147" s="432"/>
      <c r="AP147" s="432"/>
      <c r="AQ147" s="432"/>
      <c r="AR147" s="432"/>
      <c r="AS147" s="432"/>
      <c r="AT147" s="432"/>
      <c r="AU147" s="432"/>
      <c r="AV147" s="399">
        <v>2396.35</v>
      </c>
      <c r="AW147" s="432"/>
      <c r="AX147" s="80"/>
    </row>
    <row r="148" spans="1:50" ht="20.25" customHeight="1" thickBot="1">
      <c r="A148" s="526" t="s">
        <v>233</v>
      </c>
      <c r="B148" s="94" t="s">
        <v>166</v>
      </c>
      <c r="C148" s="193" t="s">
        <v>462</v>
      </c>
      <c r="D148" s="168">
        <v>4.9399999999999999E-2</v>
      </c>
      <c r="E148" s="169">
        <v>0</v>
      </c>
      <c r="F148" s="45">
        <f t="shared" si="49"/>
        <v>0</v>
      </c>
      <c r="G148" s="152">
        <f t="shared" si="41"/>
        <v>0</v>
      </c>
      <c r="H148" s="152">
        <f t="shared" si="42"/>
        <v>0</v>
      </c>
      <c r="I148" s="152">
        <f t="shared" si="43"/>
        <v>0</v>
      </c>
      <c r="J148" s="152">
        <f t="shared" si="44"/>
        <v>0</v>
      </c>
      <c r="K148" s="90">
        <f t="shared" si="45"/>
        <v>0</v>
      </c>
      <c r="L148" s="152">
        <f t="shared" si="46"/>
        <v>0</v>
      </c>
      <c r="M148" s="7">
        <f t="shared" si="47"/>
        <v>0</v>
      </c>
      <c r="N148" s="152">
        <f t="shared" si="48"/>
        <v>0</v>
      </c>
      <c r="O148" s="406">
        <v>2396.35</v>
      </c>
      <c r="P148" s="404"/>
      <c r="Q148" s="153" t="s">
        <v>148</v>
      </c>
      <c r="S148" s="438" t="s">
        <v>462</v>
      </c>
      <c r="T148" s="168">
        <v>4.9399999999999999E-2</v>
      </c>
      <c r="U148" s="432">
        <v>0</v>
      </c>
      <c r="V148" s="432">
        <f t="shared" si="61"/>
        <v>0</v>
      </c>
      <c r="W148" s="432">
        <f t="shared" si="51"/>
        <v>0</v>
      </c>
      <c r="X148" s="432">
        <f t="shared" si="52"/>
        <v>0</v>
      </c>
      <c r="Y148" s="478">
        <f t="shared" si="53"/>
        <v>0</v>
      </c>
      <c r="Z148" s="478">
        <f t="shared" si="54"/>
        <v>0</v>
      </c>
      <c r="AA148" s="478">
        <f t="shared" si="55"/>
        <v>0</v>
      </c>
      <c r="AB148" s="478">
        <f t="shared" si="56"/>
        <v>0</v>
      </c>
      <c r="AC148" s="478">
        <f t="shared" si="57"/>
        <v>0</v>
      </c>
      <c r="AD148" s="478">
        <f t="shared" si="58"/>
        <v>0</v>
      </c>
      <c r="AE148" s="406">
        <v>2396.35</v>
      </c>
      <c r="AF148" s="502">
        <f t="shared" si="59"/>
        <v>0</v>
      </c>
      <c r="AG148" s="172" t="s">
        <v>148</v>
      </c>
      <c r="AI148" s="504">
        <f t="shared" si="60"/>
        <v>0</v>
      </c>
      <c r="AJ148" s="193" t="s">
        <v>462</v>
      </c>
      <c r="AK148" s="168">
        <v>4.9399999999999999E-2</v>
      </c>
      <c r="AL148" s="432"/>
      <c r="AM148" s="432"/>
      <c r="AN148" s="432"/>
      <c r="AO148" s="432"/>
      <c r="AP148" s="432"/>
      <c r="AQ148" s="432"/>
      <c r="AR148" s="432"/>
      <c r="AS148" s="432"/>
      <c r="AT148" s="432"/>
      <c r="AU148" s="432"/>
      <c r="AV148" s="406">
        <v>2396.35</v>
      </c>
      <c r="AW148" s="432"/>
      <c r="AX148" s="153" t="s">
        <v>148</v>
      </c>
    </row>
    <row r="149" spans="1:50" ht="18.75" customHeight="1">
      <c r="A149" s="527">
        <v>80</v>
      </c>
      <c r="B149" s="158" t="s">
        <v>269</v>
      </c>
      <c r="C149" s="173" t="s">
        <v>164</v>
      </c>
      <c r="D149" s="174">
        <v>1</v>
      </c>
      <c r="E149" s="175">
        <v>0.70000000000000007</v>
      </c>
      <c r="F149" s="45">
        <f t="shared" si="49"/>
        <v>0.70000000000000007</v>
      </c>
      <c r="G149" s="142">
        <f t="shared" si="41"/>
        <v>7.0000000000000007E-2</v>
      </c>
      <c r="H149" s="142">
        <f t="shared" si="42"/>
        <v>0.77</v>
      </c>
      <c r="I149" s="142">
        <f t="shared" si="43"/>
        <v>6.1600000000000002E-2</v>
      </c>
      <c r="J149" s="142">
        <f t="shared" si="44"/>
        <v>0.83160000000000001</v>
      </c>
      <c r="K149" s="143">
        <f t="shared" si="45"/>
        <v>2.4947999999999998E-2</v>
      </c>
      <c r="L149" s="142">
        <f t="shared" si="46"/>
        <v>0.85654799999999998</v>
      </c>
      <c r="M149" s="16">
        <f t="shared" si="47"/>
        <v>0.15417863999999998</v>
      </c>
      <c r="N149" s="142">
        <f t="shared" si="48"/>
        <v>1.0107266399999999</v>
      </c>
      <c r="O149" s="402">
        <v>759.4</v>
      </c>
      <c r="P149" s="400">
        <f t="shared" si="50"/>
        <v>767.54581041599988</v>
      </c>
      <c r="Q149" s="144"/>
      <c r="S149" s="438" t="s">
        <v>164</v>
      </c>
      <c r="T149" s="174">
        <v>1</v>
      </c>
      <c r="U149" s="432">
        <v>0.5</v>
      </c>
      <c r="V149" s="432">
        <f t="shared" si="61"/>
        <v>0.5</v>
      </c>
      <c r="W149" s="432">
        <f t="shared" si="51"/>
        <v>0.05</v>
      </c>
      <c r="X149" s="432">
        <f t="shared" si="52"/>
        <v>0.55000000000000004</v>
      </c>
      <c r="Y149" s="478">
        <f t="shared" si="53"/>
        <v>4.4000000000000004E-2</v>
      </c>
      <c r="Z149" s="478">
        <f t="shared" si="54"/>
        <v>0.59400000000000008</v>
      </c>
      <c r="AA149" s="478">
        <f t="shared" si="55"/>
        <v>1.7820000000000003E-2</v>
      </c>
      <c r="AB149" s="478">
        <f t="shared" si="56"/>
        <v>0.61182000000000003</v>
      </c>
      <c r="AC149" s="478">
        <f t="shared" si="57"/>
        <v>0.11012760000000001</v>
      </c>
      <c r="AD149" s="478">
        <f t="shared" si="58"/>
        <v>0.72194760000000002</v>
      </c>
      <c r="AE149" s="402">
        <v>759.4</v>
      </c>
      <c r="AF149" s="502">
        <f t="shared" si="59"/>
        <v>548.24700743999995</v>
      </c>
      <c r="AG149" s="66"/>
      <c r="AI149" s="504">
        <f t="shared" si="60"/>
        <v>219.29880297599993</v>
      </c>
      <c r="AJ149" s="173" t="s">
        <v>164</v>
      </c>
      <c r="AK149" s="174">
        <v>1</v>
      </c>
      <c r="AL149" s="432"/>
      <c r="AM149" s="432"/>
      <c r="AN149" s="432"/>
      <c r="AO149" s="432"/>
      <c r="AP149" s="432"/>
      <c r="AQ149" s="432"/>
      <c r="AR149" s="432"/>
      <c r="AS149" s="432"/>
      <c r="AT149" s="432"/>
      <c r="AU149" s="432"/>
      <c r="AV149" s="402">
        <v>759.4</v>
      </c>
      <c r="AW149" s="432"/>
      <c r="AX149" s="144"/>
    </row>
    <row r="150" spans="1:50" ht="20.25" customHeight="1" thickBot="1">
      <c r="A150" s="526" t="s">
        <v>234</v>
      </c>
      <c r="B150" s="188" t="s">
        <v>166</v>
      </c>
      <c r="C150" s="189" t="s">
        <v>462</v>
      </c>
      <c r="D150" s="190">
        <v>7.0999999999999994E-2</v>
      </c>
      <c r="E150" s="191">
        <v>0</v>
      </c>
      <c r="F150" s="45">
        <f t="shared" si="49"/>
        <v>0</v>
      </c>
      <c r="G150" s="147">
        <f t="shared" si="41"/>
        <v>0</v>
      </c>
      <c r="H150" s="147">
        <f t="shared" si="42"/>
        <v>0</v>
      </c>
      <c r="I150" s="147">
        <f t="shared" si="43"/>
        <v>0</v>
      </c>
      <c r="J150" s="147">
        <f t="shared" si="44"/>
        <v>0</v>
      </c>
      <c r="K150" s="104">
        <f t="shared" si="45"/>
        <v>0</v>
      </c>
      <c r="L150" s="147">
        <f t="shared" si="46"/>
        <v>0</v>
      </c>
      <c r="M150" s="17">
        <f t="shared" si="47"/>
        <v>0</v>
      </c>
      <c r="N150" s="147">
        <f t="shared" si="48"/>
        <v>0</v>
      </c>
      <c r="O150" s="404">
        <v>759.4</v>
      </c>
      <c r="P150" s="410"/>
      <c r="Q150" s="148" t="s">
        <v>148</v>
      </c>
      <c r="S150" s="438" t="s">
        <v>462</v>
      </c>
      <c r="T150" s="190">
        <v>7.0999999999999994E-2</v>
      </c>
      <c r="U150" s="432">
        <v>0</v>
      </c>
      <c r="V150" s="432">
        <f t="shared" si="61"/>
        <v>0</v>
      </c>
      <c r="W150" s="432">
        <f t="shared" si="51"/>
        <v>0</v>
      </c>
      <c r="X150" s="432">
        <f t="shared" si="52"/>
        <v>0</v>
      </c>
      <c r="Y150" s="478">
        <f t="shared" si="53"/>
        <v>0</v>
      </c>
      <c r="Z150" s="478">
        <f t="shared" si="54"/>
        <v>0</v>
      </c>
      <c r="AA150" s="478">
        <f t="shared" si="55"/>
        <v>0</v>
      </c>
      <c r="AB150" s="478">
        <f t="shared" si="56"/>
        <v>0</v>
      </c>
      <c r="AC150" s="478">
        <f t="shared" si="57"/>
        <v>0</v>
      </c>
      <c r="AD150" s="478">
        <f t="shared" si="58"/>
        <v>0</v>
      </c>
      <c r="AE150" s="404">
        <v>759.4</v>
      </c>
      <c r="AF150" s="502">
        <f t="shared" si="59"/>
        <v>0</v>
      </c>
      <c r="AG150" s="172" t="s">
        <v>148</v>
      </c>
      <c r="AI150" s="504">
        <f t="shared" si="60"/>
        <v>0</v>
      </c>
      <c r="AJ150" s="189" t="s">
        <v>462</v>
      </c>
      <c r="AK150" s="190">
        <v>7.0999999999999994E-2</v>
      </c>
      <c r="AL150" s="432"/>
      <c r="AM150" s="432"/>
      <c r="AN150" s="432"/>
      <c r="AO150" s="432"/>
      <c r="AP150" s="432"/>
      <c r="AQ150" s="432"/>
      <c r="AR150" s="432"/>
      <c r="AS150" s="432"/>
      <c r="AT150" s="432"/>
      <c r="AU150" s="432"/>
      <c r="AV150" s="404">
        <v>759.4</v>
      </c>
      <c r="AW150" s="432"/>
      <c r="AX150" s="148" t="s">
        <v>148</v>
      </c>
    </row>
    <row r="151" spans="1:50" ht="36" customHeight="1">
      <c r="A151" s="527">
        <v>81</v>
      </c>
      <c r="B151" s="116" t="s">
        <v>272</v>
      </c>
      <c r="C151" s="192" t="s">
        <v>164</v>
      </c>
      <c r="D151" s="163">
        <v>1</v>
      </c>
      <c r="E151" s="164">
        <v>0.85000000000000009</v>
      </c>
      <c r="F151" s="45">
        <f t="shared" si="49"/>
        <v>0.85000000000000009</v>
      </c>
      <c r="G151" s="149">
        <f t="shared" si="41"/>
        <v>8.500000000000002E-2</v>
      </c>
      <c r="H151" s="149">
        <f t="shared" si="42"/>
        <v>0.93500000000000005</v>
      </c>
      <c r="I151" s="149">
        <f t="shared" si="43"/>
        <v>7.4800000000000005E-2</v>
      </c>
      <c r="J151" s="149">
        <f t="shared" si="44"/>
        <v>1.0098</v>
      </c>
      <c r="K151" s="79">
        <f t="shared" si="45"/>
        <v>3.0294000000000001E-2</v>
      </c>
      <c r="L151" s="149">
        <f t="shared" si="46"/>
        <v>1.0400940000000001</v>
      </c>
      <c r="M151" s="8">
        <f t="shared" si="47"/>
        <v>0.18721692000000001</v>
      </c>
      <c r="N151" s="149">
        <f t="shared" si="48"/>
        <v>1.2273109200000001</v>
      </c>
      <c r="O151" s="399">
        <v>759.4</v>
      </c>
      <c r="P151" s="402">
        <f t="shared" si="50"/>
        <v>932.01991264800006</v>
      </c>
      <c r="Q151" s="80"/>
      <c r="S151" s="438" t="s">
        <v>164</v>
      </c>
      <c r="T151" s="163">
        <v>1</v>
      </c>
      <c r="U151" s="432">
        <v>0.5</v>
      </c>
      <c r="V151" s="432">
        <f t="shared" si="61"/>
        <v>0.5</v>
      </c>
      <c r="W151" s="432">
        <f t="shared" si="51"/>
        <v>0.05</v>
      </c>
      <c r="X151" s="432">
        <f t="shared" si="52"/>
        <v>0.55000000000000004</v>
      </c>
      <c r="Y151" s="478">
        <f t="shared" si="53"/>
        <v>4.4000000000000004E-2</v>
      </c>
      <c r="Z151" s="478">
        <f t="shared" si="54"/>
        <v>0.59400000000000008</v>
      </c>
      <c r="AA151" s="478">
        <f t="shared" si="55"/>
        <v>1.7820000000000003E-2</v>
      </c>
      <c r="AB151" s="478">
        <f t="shared" si="56"/>
        <v>0.61182000000000003</v>
      </c>
      <c r="AC151" s="478">
        <f t="shared" si="57"/>
        <v>0.11012760000000001</v>
      </c>
      <c r="AD151" s="478">
        <f t="shared" si="58"/>
        <v>0.72194760000000002</v>
      </c>
      <c r="AE151" s="399">
        <v>759.4</v>
      </c>
      <c r="AF151" s="502">
        <f t="shared" si="59"/>
        <v>548.24700743999995</v>
      </c>
      <c r="AG151" s="66"/>
      <c r="AI151" s="504">
        <f t="shared" si="60"/>
        <v>383.77290520800011</v>
      </c>
      <c r="AJ151" s="192" t="s">
        <v>164</v>
      </c>
      <c r="AK151" s="163">
        <v>1</v>
      </c>
      <c r="AL151" s="432"/>
      <c r="AM151" s="432"/>
      <c r="AN151" s="432"/>
      <c r="AO151" s="432"/>
      <c r="AP151" s="432"/>
      <c r="AQ151" s="432"/>
      <c r="AR151" s="432"/>
      <c r="AS151" s="432"/>
      <c r="AT151" s="432"/>
      <c r="AU151" s="432"/>
      <c r="AV151" s="399">
        <v>759.4</v>
      </c>
      <c r="AW151" s="432"/>
      <c r="AX151" s="80"/>
    </row>
    <row r="152" spans="1:50" ht="20.25" customHeight="1" thickBot="1">
      <c r="A152" s="526" t="s">
        <v>244</v>
      </c>
      <c r="B152" s="85" t="s">
        <v>166</v>
      </c>
      <c r="C152" s="193" t="s">
        <v>462</v>
      </c>
      <c r="D152" s="168">
        <v>0.126</v>
      </c>
      <c r="E152" s="169">
        <v>0</v>
      </c>
      <c r="F152" s="45">
        <f t="shared" si="49"/>
        <v>0</v>
      </c>
      <c r="G152" s="152">
        <f t="shared" si="41"/>
        <v>0</v>
      </c>
      <c r="H152" s="152">
        <f t="shared" si="42"/>
        <v>0</v>
      </c>
      <c r="I152" s="152">
        <f t="shared" si="43"/>
        <v>0</v>
      </c>
      <c r="J152" s="152">
        <f t="shared" si="44"/>
        <v>0</v>
      </c>
      <c r="K152" s="90">
        <f t="shared" si="45"/>
        <v>0</v>
      </c>
      <c r="L152" s="152">
        <f t="shared" si="46"/>
        <v>0</v>
      </c>
      <c r="M152" s="7">
        <f t="shared" si="47"/>
        <v>0</v>
      </c>
      <c r="N152" s="152">
        <f t="shared" si="48"/>
        <v>0</v>
      </c>
      <c r="O152" s="406">
        <v>759.4</v>
      </c>
      <c r="P152" s="404"/>
      <c r="Q152" s="153" t="s">
        <v>148</v>
      </c>
      <c r="S152" s="438" t="s">
        <v>462</v>
      </c>
      <c r="T152" s="168">
        <v>0.126</v>
      </c>
      <c r="U152" s="432">
        <v>0</v>
      </c>
      <c r="V152" s="432">
        <f t="shared" si="61"/>
        <v>0</v>
      </c>
      <c r="W152" s="432">
        <f t="shared" si="51"/>
        <v>0</v>
      </c>
      <c r="X152" s="432">
        <f t="shared" si="52"/>
        <v>0</v>
      </c>
      <c r="Y152" s="478">
        <f t="shared" si="53"/>
        <v>0</v>
      </c>
      <c r="Z152" s="478">
        <f t="shared" si="54"/>
        <v>0</v>
      </c>
      <c r="AA152" s="478">
        <f t="shared" si="55"/>
        <v>0</v>
      </c>
      <c r="AB152" s="478">
        <f t="shared" si="56"/>
        <v>0</v>
      </c>
      <c r="AC152" s="478">
        <f t="shared" si="57"/>
        <v>0</v>
      </c>
      <c r="AD152" s="478">
        <f t="shared" si="58"/>
        <v>0</v>
      </c>
      <c r="AE152" s="406">
        <v>759.4</v>
      </c>
      <c r="AF152" s="502">
        <f t="shared" si="59"/>
        <v>0</v>
      </c>
      <c r="AG152" s="172" t="s">
        <v>148</v>
      </c>
      <c r="AI152" s="504">
        <f t="shared" si="60"/>
        <v>0</v>
      </c>
      <c r="AJ152" s="193" t="s">
        <v>462</v>
      </c>
      <c r="AK152" s="168">
        <v>0.126</v>
      </c>
      <c r="AL152" s="432"/>
      <c r="AM152" s="432"/>
      <c r="AN152" s="432"/>
      <c r="AO152" s="432"/>
      <c r="AP152" s="432"/>
      <c r="AQ152" s="432"/>
      <c r="AR152" s="432"/>
      <c r="AS152" s="432"/>
      <c r="AT152" s="432"/>
      <c r="AU152" s="432"/>
      <c r="AV152" s="406">
        <v>759.4</v>
      </c>
      <c r="AW152" s="432"/>
      <c r="AX152" s="153" t="s">
        <v>148</v>
      </c>
    </row>
    <row r="153" spans="1:50" ht="18.75" customHeight="1">
      <c r="A153" s="527">
        <v>82</v>
      </c>
      <c r="B153" s="87" t="s">
        <v>276</v>
      </c>
      <c r="C153" s="174" t="s">
        <v>164</v>
      </c>
      <c r="D153" s="174">
        <v>1</v>
      </c>
      <c r="E153" s="175">
        <v>1.1000000000000001</v>
      </c>
      <c r="F153" s="45">
        <f t="shared" si="49"/>
        <v>1.1000000000000001</v>
      </c>
      <c r="G153" s="142">
        <f t="shared" si="41"/>
        <v>0.11000000000000001</v>
      </c>
      <c r="H153" s="142">
        <f t="shared" si="42"/>
        <v>1.2100000000000002</v>
      </c>
      <c r="I153" s="142">
        <f t="shared" si="43"/>
        <v>9.6800000000000011E-2</v>
      </c>
      <c r="J153" s="142">
        <f t="shared" si="44"/>
        <v>1.3068000000000002</v>
      </c>
      <c r="K153" s="143">
        <f t="shared" si="45"/>
        <v>3.9204000000000003E-2</v>
      </c>
      <c r="L153" s="142">
        <f t="shared" si="46"/>
        <v>1.3460040000000002</v>
      </c>
      <c r="M153" s="16">
        <f t="shared" si="47"/>
        <v>0.24228072000000003</v>
      </c>
      <c r="N153" s="142">
        <f t="shared" si="48"/>
        <v>1.5882847200000003</v>
      </c>
      <c r="O153" s="402">
        <v>4</v>
      </c>
      <c r="P153" s="400">
        <f t="shared" si="50"/>
        <v>6.3531388800000013</v>
      </c>
      <c r="Q153" s="144"/>
      <c r="S153" s="443" t="s">
        <v>164</v>
      </c>
      <c r="T153" s="174">
        <v>1</v>
      </c>
      <c r="U153" s="432">
        <v>0.5</v>
      </c>
      <c r="V153" s="432">
        <f t="shared" si="61"/>
        <v>0.5</v>
      </c>
      <c r="W153" s="432">
        <f t="shared" si="51"/>
        <v>0.05</v>
      </c>
      <c r="X153" s="432">
        <f t="shared" si="52"/>
        <v>0.55000000000000004</v>
      </c>
      <c r="Y153" s="478">
        <f t="shared" si="53"/>
        <v>4.4000000000000004E-2</v>
      </c>
      <c r="Z153" s="478">
        <f t="shared" si="54"/>
        <v>0.59400000000000008</v>
      </c>
      <c r="AA153" s="478">
        <f t="shared" si="55"/>
        <v>1.7820000000000003E-2</v>
      </c>
      <c r="AB153" s="478">
        <f t="shared" si="56"/>
        <v>0.61182000000000003</v>
      </c>
      <c r="AC153" s="478">
        <f t="shared" si="57"/>
        <v>0.11012760000000001</v>
      </c>
      <c r="AD153" s="478">
        <f t="shared" si="58"/>
        <v>0.72194760000000002</v>
      </c>
      <c r="AE153" s="402">
        <v>4</v>
      </c>
      <c r="AF153" s="502">
        <f t="shared" si="59"/>
        <v>2.8877904000000001</v>
      </c>
      <c r="AG153" s="66"/>
      <c r="AI153" s="504">
        <f t="shared" si="60"/>
        <v>3.4653484800000012</v>
      </c>
      <c r="AJ153" s="174" t="s">
        <v>164</v>
      </c>
      <c r="AK153" s="174">
        <v>1</v>
      </c>
      <c r="AL153" s="432"/>
      <c r="AM153" s="432"/>
      <c r="AN153" s="432"/>
      <c r="AO153" s="432"/>
      <c r="AP153" s="432"/>
      <c r="AQ153" s="432"/>
      <c r="AR153" s="432"/>
      <c r="AS153" s="432"/>
      <c r="AT153" s="432"/>
      <c r="AU153" s="432"/>
      <c r="AV153" s="402">
        <v>4</v>
      </c>
      <c r="AW153" s="432"/>
      <c r="AX153" s="144"/>
    </row>
    <row r="154" spans="1:50" ht="20.25" customHeight="1" thickBot="1">
      <c r="A154" s="526" t="s">
        <v>469</v>
      </c>
      <c r="B154" s="155" t="s">
        <v>166</v>
      </c>
      <c r="C154" s="189" t="s">
        <v>462</v>
      </c>
      <c r="D154" s="190">
        <v>0.19600000000000001</v>
      </c>
      <c r="E154" s="191">
        <v>0</v>
      </c>
      <c r="F154" s="45">
        <f t="shared" si="49"/>
        <v>0</v>
      </c>
      <c r="G154" s="147">
        <f t="shared" si="41"/>
        <v>0</v>
      </c>
      <c r="H154" s="147">
        <f t="shared" si="42"/>
        <v>0</v>
      </c>
      <c r="I154" s="147">
        <f t="shared" si="43"/>
        <v>0</v>
      </c>
      <c r="J154" s="147">
        <f t="shared" si="44"/>
        <v>0</v>
      </c>
      <c r="K154" s="104">
        <f t="shared" si="45"/>
        <v>0</v>
      </c>
      <c r="L154" s="147">
        <f t="shared" si="46"/>
        <v>0</v>
      </c>
      <c r="M154" s="17">
        <f t="shared" si="47"/>
        <v>0</v>
      </c>
      <c r="N154" s="147">
        <f t="shared" si="48"/>
        <v>0</v>
      </c>
      <c r="O154" s="404">
        <v>4</v>
      </c>
      <c r="P154" s="410"/>
      <c r="Q154" s="148" t="s">
        <v>148</v>
      </c>
      <c r="S154" s="438" t="s">
        <v>462</v>
      </c>
      <c r="T154" s="190">
        <v>0.19600000000000001</v>
      </c>
      <c r="U154" s="432">
        <v>0</v>
      </c>
      <c r="V154" s="432">
        <f t="shared" si="61"/>
        <v>0</v>
      </c>
      <c r="W154" s="432">
        <f t="shared" si="51"/>
        <v>0</v>
      </c>
      <c r="X154" s="432">
        <f t="shared" si="52"/>
        <v>0</v>
      </c>
      <c r="Y154" s="478">
        <f t="shared" si="53"/>
        <v>0</v>
      </c>
      <c r="Z154" s="478">
        <f t="shared" si="54"/>
        <v>0</v>
      </c>
      <c r="AA154" s="478">
        <f t="shared" si="55"/>
        <v>0</v>
      </c>
      <c r="AB154" s="478">
        <f t="shared" si="56"/>
        <v>0</v>
      </c>
      <c r="AC154" s="478">
        <f t="shared" si="57"/>
        <v>0</v>
      </c>
      <c r="AD154" s="478">
        <f t="shared" si="58"/>
        <v>0</v>
      </c>
      <c r="AE154" s="404">
        <v>4</v>
      </c>
      <c r="AF154" s="502">
        <f t="shared" si="59"/>
        <v>0</v>
      </c>
      <c r="AG154" s="172" t="s">
        <v>148</v>
      </c>
      <c r="AI154" s="504">
        <f t="shared" si="60"/>
        <v>0</v>
      </c>
      <c r="AJ154" s="189" t="s">
        <v>462</v>
      </c>
      <c r="AK154" s="190">
        <v>0.19600000000000001</v>
      </c>
      <c r="AL154" s="432"/>
      <c r="AM154" s="432"/>
      <c r="AN154" s="432"/>
      <c r="AO154" s="432"/>
      <c r="AP154" s="432"/>
      <c r="AQ154" s="432"/>
      <c r="AR154" s="432"/>
      <c r="AS154" s="432"/>
      <c r="AT154" s="432"/>
      <c r="AU154" s="432"/>
      <c r="AV154" s="404">
        <v>4</v>
      </c>
      <c r="AW154" s="432"/>
      <c r="AX154" s="148" t="s">
        <v>148</v>
      </c>
    </row>
    <row r="155" spans="1:50" ht="18.75" customHeight="1">
      <c r="A155" s="527">
        <v>83</v>
      </c>
      <c r="B155" s="84" t="s">
        <v>279</v>
      </c>
      <c r="C155" s="163" t="s">
        <v>164</v>
      </c>
      <c r="D155" s="163">
        <v>1</v>
      </c>
      <c r="E155" s="164">
        <v>1.1000000000000001</v>
      </c>
      <c r="F155" s="45">
        <f t="shared" si="49"/>
        <v>1.1000000000000001</v>
      </c>
      <c r="G155" s="149">
        <f t="shared" si="41"/>
        <v>0.11000000000000001</v>
      </c>
      <c r="H155" s="149">
        <f t="shared" si="42"/>
        <v>1.2100000000000002</v>
      </c>
      <c r="I155" s="149">
        <f t="shared" si="43"/>
        <v>9.6800000000000011E-2</v>
      </c>
      <c r="J155" s="149">
        <f t="shared" si="44"/>
        <v>1.3068000000000002</v>
      </c>
      <c r="K155" s="79">
        <f t="shared" si="45"/>
        <v>3.9204000000000003E-2</v>
      </c>
      <c r="L155" s="149">
        <f t="shared" si="46"/>
        <v>1.3460040000000002</v>
      </c>
      <c r="M155" s="8">
        <f t="shared" si="47"/>
        <v>0.24228072000000003</v>
      </c>
      <c r="N155" s="149">
        <f t="shared" si="48"/>
        <v>1.5882847200000003</v>
      </c>
      <c r="O155" s="399">
        <v>1</v>
      </c>
      <c r="P155" s="402">
        <f t="shared" si="50"/>
        <v>1.5882847200000003</v>
      </c>
      <c r="Q155" s="80"/>
      <c r="S155" s="443" t="s">
        <v>164</v>
      </c>
      <c r="T155" s="163">
        <v>1</v>
      </c>
      <c r="U155" s="432">
        <v>0.5</v>
      </c>
      <c r="V155" s="432">
        <f t="shared" si="61"/>
        <v>0.5</v>
      </c>
      <c r="W155" s="432">
        <f t="shared" si="51"/>
        <v>0.05</v>
      </c>
      <c r="X155" s="432">
        <f t="shared" si="52"/>
        <v>0.55000000000000004</v>
      </c>
      <c r="Y155" s="478">
        <f t="shared" si="53"/>
        <v>4.4000000000000004E-2</v>
      </c>
      <c r="Z155" s="478">
        <f t="shared" si="54"/>
        <v>0.59400000000000008</v>
      </c>
      <c r="AA155" s="478">
        <f t="shared" si="55"/>
        <v>1.7820000000000003E-2</v>
      </c>
      <c r="AB155" s="478">
        <f t="shared" si="56"/>
        <v>0.61182000000000003</v>
      </c>
      <c r="AC155" s="478">
        <f t="shared" si="57"/>
        <v>0.11012760000000001</v>
      </c>
      <c r="AD155" s="478">
        <f t="shared" si="58"/>
        <v>0.72194760000000002</v>
      </c>
      <c r="AE155" s="399">
        <v>1</v>
      </c>
      <c r="AF155" s="502">
        <f t="shared" si="59"/>
        <v>0.72194760000000002</v>
      </c>
      <c r="AG155" s="66"/>
      <c r="AI155" s="504">
        <f t="shared" si="60"/>
        <v>0.86633712000000029</v>
      </c>
      <c r="AJ155" s="163" t="s">
        <v>164</v>
      </c>
      <c r="AK155" s="163">
        <v>1</v>
      </c>
      <c r="AL155" s="432"/>
      <c r="AM155" s="432"/>
      <c r="AN155" s="432"/>
      <c r="AO155" s="432"/>
      <c r="AP155" s="432"/>
      <c r="AQ155" s="432"/>
      <c r="AR155" s="432"/>
      <c r="AS155" s="432"/>
      <c r="AT155" s="432"/>
      <c r="AU155" s="432"/>
      <c r="AV155" s="399">
        <v>1</v>
      </c>
      <c r="AW155" s="432"/>
      <c r="AX155" s="80"/>
    </row>
    <row r="156" spans="1:50" ht="20.25" customHeight="1" thickBot="1">
      <c r="A156" s="526" t="s">
        <v>235</v>
      </c>
      <c r="B156" s="85" t="s">
        <v>166</v>
      </c>
      <c r="C156" s="193" t="s">
        <v>462</v>
      </c>
      <c r="D156" s="168">
        <v>0.28260000000000002</v>
      </c>
      <c r="E156" s="169">
        <v>0</v>
      </c>
      <c r="F156" s="45">
        <f t="shared" si="49"/>
        <v>0</v>
      </c>
      <c r="G156" s="152">
        <f t="shared" si="41"/>
        <v>0</v>
      </c>
      <c r="H156" s="152">
        <f t="shared" si="42"/>
        <v>0</v>
      </c>
      <c r="I156" s="152">
        <f t="shared" si="43"/>
        <v>0</v>
      </c>
      <c r="J156" s="152">
        <f t="shared" si="44"/>
        <v>0</v>
      </c>
      <c r="K156" s="90">
        <f t="shared" si="45"/>
        <v>0</v>
      </c>
      <c r="L156" s="152">
        <f t="shared" si="46"/>
        <v>0</v>
      </c>
      <c r="M156" s="7">
        <f t="shared" si="47"/>
        <v>0</v>
      </c>
      <c r="N156" s="152">
        <f t="shared" si="48"/>
        <v>0</v>
      </c>
      <c r="O156" s="406">
        <v>1</v>
      </c>
      <c r="P156" s="404"/>
      <c r="Q156" s="153" t="s">
        <v>148</v>
      </c>
      <c r="S156" s="438" t="s">
        <v>462</v>
      </c>
      <c r="T156" s="168">
        <v>0.28260000000000002</v>
      </c>
      <c r="U156" s="432">
        <v>0</v>
      </c>
      <c r="V156" s="432">
        <f t="shared" si="61"/>
        <v>0</v>
      </c>
      <c r="W156" s="432">
        <f t="shared" si="51"/>
        <v>0</v>
      </c>
      <c r="X156" s="432">
        <f t="shared" si="52"/>
        <v>0</v>
      </c>
      <c r="Y156" s="478">
        <f t="shared" si="53"/>
        <v>0</v>
      </c>
      <c r="Z156" s="478">
        <f t="shared" si="54"/>
        <v>0</v>
      </c>
      <c r="AA156" s="478">
        <f t="shared" si="55"/>
        <v>0</v>
      </c>
      <c r="AB156" s="478">
        <f t="shared" si="56"/>
        <v>0</v>
      </c>
      <c r="AC156" s="478">
        <f t="shared" si="57"/>
        <v>0</v>
      </c>
      <c r="AD156" s="478">
        <f t="shared" si="58"/>
        <v>0</v>
      </c>
      <c r="AE156" s="406">
        <v>1</v>
      </c>
      <c r="AF156" s="502">
        <f t="shared" si="59"/>
        <v>0</v>
      </c>
      <c r="AG156" s="172" t="s">
        <v>148</v>
      </c>
      <c r="AI156" s="504">
        <f t="shared" si="60"/>
        <v>0</v>
      </c>
      <c r="AJ156" s="193" t="s">
        <v>462</v>
      </c>
      <c r="AK156" s="168">
        <v>0.28260000000000002</v>
      </c>
      <c r="AL156" s="432"/>
      <c r="AM156" s="432"/>
      <c r="AN156" s="432"/>
      <c r="AO156" s="432"/>
      <c r="AP156" s="432"/>
      <c r="AQ156" s="432"/>
      <c r="AR156" s="432"/>
      <c r="AS156" s="432"/>
      <c r="AT156" s="432"/>
      <c r="AU156" s="432"/>
      <c r="AV156" s="406">
        <v>1</v>
      </c>
      <c r="AW156" s="432"/>
      <c r="AX156" s="153" t="s">
        <v>148</v>
      </c>
    </row>
    <row r="157" spans="1:50" ht="18.75" customHeight="1">
      <c r="A157" s="527">
        <v>84</v>
      </c>
      <c r="B157" s="87" t="s">
        <v>283</v>
      </c>
      <c r="C157" s="174" t="s">
        <v>164</v>
      </c>
      <c r="D157" s="174">
        <v>1</v>
      </c>
      <c r="E157" s="175">
        <v>1.3</v>
      </c>
      <c r="F157" s="45">
        <f t="shared" si="49"/>
        <v>1.3</v>
      </c>
      <c r="G157" s="142">
        <f t="shared" si="41"/>
        <v>0.13</v>
      </c>
      <c r="H157" s="142">
        <f t="shared" si="42"/>
        <v>1.4300000000000002</v>
      </c>
      <c r="I157" s="142">
        <f t="shared" si="43"/>
        <v>0.11440000000000002</v>
      </c>
      <c r="J157" s="142">
        <f t="shared" si="44"/>
        <v>1.5444000000000002</v>
      </c>
      <c r="K157" s="143">
        <f t="shared" si="45"/>
        <v>4.6332000000000005E-2</v>
      </c>
      <c r="L157" s="142">
        <f t="shared" si="46"/>
        <v>1.5907320000000003</v>
      </c>
      <c r="M157" s="16">
        <f t="shared" si="47"/>
        <v>0.28633176000000005</v>
      </c>
      <c r="N157" s="142">
        <f t="shared" si="48"/>
        <v>1.8770637600000004</v>
      </c>
      <c r="O157" s="402">
        <v>1</v>
      </c>
      <c r="P157" s="400">
        <f t="shared" si="50"/>
        <v>1.8770637600000004</v>
      </c>
      <c r="Q157" s="144"/>
      <c r="S157" s="443" t="s">
        <v>164</v>
      </c>
      <c r="T157" s="174">
        <v>1</v>
      </c>
      <c r="U157" s="432">
        <v>0.8</v>
      </c>
      <c r="V157" s="432">
        <f t="shared" si="61"/>
        <v>0.8</v>
      </c>
      <c r="W157" s="432">
        <f t="shared" si="51"/>
        <v>8.0000000000000016E-2</v>
      </c>
      <c r="X157" s="432">
        <f t="shared" si="52"/>
        <v>0.88000000000000012</v>
      </c>
      <c r="Y157" s="478">
        <f t="shared" si="53"/>
        <v>7.0400000000000004E-2</v>
      </c>
      <c r="Z157" s="478">
        <f t="shared" si="54"/>
        <v>0.95040000000000013</v>
      </c>
      <c r="AA157" s="478">
        <f t="shared" si="55"/>
        <v>2.8512000000000003E-2</v>
      </c>
      <c r="AB157" s="478">
        <f t="shared" si="56"/>
        <v>0.97891200000000012</v>
      </c>
      <c r="AC157" s="478">
        <f t="shared" si="57"/>
        <v>0.17620416000000003</v>
      </c>
      <c r="AD157" s="478">
        <f t="shared" si="58"/>
        <v>1.1551161600000002</v>
      </c>
      <c r="AE157" s="402">
        <v>1</v>
      </c>
      <c r="AF157" s="502">
        <f t="shared" si="59"/>
        <v>1.1551161600000002</v>
      </c>
      <c r="AG157" s="66"/>
      <c r="AI157" s="504">
        <f t="shared" si="60"/>
        <v>0.72194760000000024</v>
      </c>
      <c r="AJ157" s="174" t="s">
        <v>164</v>
      </c>
      <c r="AK157" s="174">
        <v>1</v>
      </c>
      <c r="AL157" s="432"/>
      <c r="AM157" s="432"/>
      <c r="AN157" s="432"/>
      <c r="AO157" s="432"/>
      <c r="AP157" s="432"/>
      <c r="AQ157" s="432"/>
      <c r="AR157" s="432"/>
      <c r="AS157" s="432"/>
      <c r="AT157" s="432"/>
      <c r="AU157" s="432"/>
      <c r="AV157" s="402">
        <v>1</v>
      </c>
      <c r="AW157" s="432"/>
      <c r="AX157" s="144"/>
    </row>
    <row r="158" spans="1:50" ht="20.25" customHeight="1" thickBot="1">
      <c r="A158" s="526" t="s">
        <v>236</v>
      </c>
      <c r="B158" s="155" t="s">
        <v>166</v>
      </c>
      <c r="C158" s="189" t="s">
        <v>462</v>
      </c>
      <c r="D158" s="190">
        <v>0.50239999999999996</v>
      </c>
      <c r="E158" s="191">
        <v>0</v>
      </c>
      <c r="F158" s="45">
        <f t="shared" si="49"/>
        <v>0</v>
      </c>
      <c r="G158" s="147">
        <f t="shared" si="41"/>
        <v>0</v>
      </c>
      <c r="H158" s="147">
        <f t="shared" si="42"/>
        <v>0</v>
      </c>
      <c r="I158" s="147">
        <f t="shared" si="43"/>
        <v>0</v>
      </c>
      <c r="J158" s="147">
        <f t="shared" si="44"/>
        <v>0</v>
      </c>
      <c r="K158" s="104">
        <f t="shared" si="45"/>
        <v>0</v>
      </c>
      <c r="L158" s="147">
        <f t="shared" si="46"/>
        <v>0</v>
      </c>
      <c r="M158" s="17">
        <f t="shared" si="47"/>
        <v>0</v>
      </c>
      <c r="N158" s="147">
        <f t="shared" si="48"/>
        <v>0</v>
      </c>
      <c r="O158" s="404">
        <v>1</v>
      </c>
      <c r="P158" s="410"/>
      <c r="Q158" s="148" t="s">
        <v>148</v>
      </c>
      <c r="S158" s="438" t="s">
        <v>462</v>
      </c>
      <c r="T158" s="190">
        <v>0.50239999999999996</v>
      </c>
      <c r="U158" s="432">
        <v>0</v>
      </c>
      <c r="V158" s="432">
        <f t="shared" si="61"/>
        <v>0</v>
      </c>
      <c r="W158" s="432">
        <f t="shared" si="51"/>
        <v>0</v>
      </c>
      <c r="X158" s="432">
        <f t="shared" si="52"/>
        <v>0</v>
      </c>
      <c r="Y158" s="478">
        <f t="shared" si="53"/>
        <v>0</v>
      </c>
      <c r="Z158" s="478">
        <f t="shared" si="54"/>
        <v>0</v>
      </c>
      <c r="AA158" s="478">
        <f t="shared" si="55"/>
        <v>0</v>
      </c>
      <c r="AB158" s="478">
        <f t="shared" si="56"/>
        <v>0</v>
      </c>
      <c r="AC158" s="478">
        <f t="shared" si="57"/>
        <v>0</v>
      </c>
      <c r="AD158" s="478">
        <f t="shared" si="58"/>
        <v>0</v>
      </c>
      <c r="AE158" s="404">
        <v>1</v>
      </c>
      <c r="AF158" s="502">
        <f t="shared" si="59"/>
        <v>0</v>
      </c>
      <c r="AG158" s="172" t="s">
        <v>148</v>
      </c>
      <c r="AI158" s="504">
        <f t="shared" si="60"/>
        <v>0</v>
      </c>
      <c r="AJ158" s="189" t="s">
        <v>462</v>
      </c>
      <c r="AK158" s="190">
        <v>0.50239999999999996</v>
      </c>
      <c r="AL158" s="432"/>
      <c r="AM158" s="432"/>
      <c r="AN158" s="432"/>
      <c r="AO158" s="432"/>
      <c r="AP158" s="432"/>
      <c r="AQ158" s="432"/>
      <c r="AR158" s="432"/>
      <c r="AS158" s="432"/>
      <c r="AT158" s="432"/>
      <c r="AU158" s="432"/>
      <c r="AV158" s="404">
        <v>1</v>
      </c>
      <c r="AW158" s="432"/>
      <c r="AX158" s="148" t="s">
        <v>148</v>
      </c>
    </row>
    <row r="159" spans="1:50" ht="27.65" customHeight="1">
      <c r="A159" s="527">
        <v>85</v>
      </c>
      <c r="B159" s="84" t="s">
        <v>287</v>
      </c>
      <c r="C159" s="163" t="s">
        <v>164</v>
      </c>
      <c r="D159" s="163">
        <v>1</v>
      </c>
      <c r="E159" s="164">
        <v>1.55</v>
      </c>
      <c r="F159" s="45">
        <f t="shared" si="49"/>
        <v>1.55</v>
      </c>
      <c r="G159" s="149">
        <f t="shared" si="41"/>
        <v>0.15500000000000003</v>
      </c>
      <c r="H159" s="149">
        <f t="shared" si="42"/>
        <v>1.7050000000000001</v>
      </c>
      <c r="I159" s="149">
        <f t="shared" si="43"/>
        <v>0.13640000000000002</v>
      </c>
      <c r="J159" s="149">
        <f t="shared" si="44"/>
        <v>1.8414000000000001</v>
      </c>
      <c r="K159" s="79">
        <f t="shared" si="45"/>
        <v>5.5241999999999999E-2</v>
      </c>
      <c r="L159" s="149">
        <f t="shared" si="46"/>
        <v>1.8966420000000002</v>
      </c>
      <c r="M159" s="8">
        <f t="shared" si="47"/>
        <v>0.34139556000000004</v>
      </c>
      <c r="N159" s="149">
        <f t="shared" si="48"/>
        <v>2.2380375600000004</v>
      </c>
      <c r="O159" s="399">
        <v>1</v>
      </c>
      <c r="P159" s="402">
        <f t="shared" si="50"/>
        <v>2.2380375600000004</v>
      </c>
      <c r="Q159" s="80"/>
      <c r="S159" s="443" t="s">
        <v>164</v>
      </c>
      <c r="T159" s="163">
        <v>1</v>
      </c>
      <c r="U159" s="432">
        <v>1</v>
      </c>
      <c r="V159" s="432">
        <f t="shared" si="61"/>
        <v>1</v>
      </c>
      <c r="W159" s="432">
        <f t="shared" si="51"/>
        <v>0.1</v>
      </c>
      <c r="X159" s="432">
        <f t="shared" si="52"/>
        <v>1.1000000000000001</v>
      </c>
      <c r="Y159" s="478">
        <f t="shared" si="53"/>
        <v>8.8000000000000009E-2</v>
      </c>
      <c r="Z159" s="478">
        <f t="shared" si="54"/>
        <v>1.1880000000000002</v>
      </c>
      <c r="AA159" s="478">
        <f t="shared" si="55"/>
        <v>3.5640000000000005E-2</v>
      </c>
      <c r="AB159" s="478">
        <f t="shared" si="56"/>
        <v>1.2236400000000001</v>
      </c>
      <c r="AC159" s="478">
        <f t="shared" si="57"/>
        <v>0.22025520000000001</v>
      </c>
      <c r="AD159" s="478">
        <f t="shared" si="58"/>
        <v>1.4438952</v>
      </c>
      <c r="AE159" s="399">
        <v>1</v>
      </c>
      <c r="AF159" s="502">
        <f t="shared" si="59"/>
        <v>1.4438952</v>
      </c>
      <c r="AG159" s="66"/>
      <c r="AI159" s="504">
        <f t="shared" si="60"/>
        <v>0.79414236000000038</v>
      </c>
      <c r="AJ159" s="163" t="s">
        <v>164</v>
      </c>
      <c r="AK159" s="163">
        <v>1</v>
      </c>
      <c r="AL159" s="432"/>
      <c r="AM159" s="432"/>
      <c r="AN159" s="432"/>
      <c r="AO159" s="432"/>
      <c r="AP159" s="432"/>
      <c r="AQ159" s="432"/>
      <c r="AR159" s="432"/>
      <c r="AS159" s="432"/>
      <c r="AT159" s="432"/>
      <c r="AU159" s="432"/>
      <c r="AV159" s="399">
        <v>1</v>
      </c>
      <c r="AW159" s="432"/>
      <c r="AX159" s="80"/>
    </row>
    <row r="160" spans="1:50" ht="20.25" customHeight="1" thickBot="1">
      <c r="A160" s="526" t="s">
        <v>237</v>
      </c>
      <c r="B160" s="85" t="s">
        <v>166</v>
      </c>
      <c r="C160" s="193" t="s">
        <v>462</v>
      </c>
      <c r="D160" s="168">
        <v>0.78500000000000003</v>
      </c>
      <c r="E160" s="169">
        <v>0</v>
      </c>
      <c r="F160" s="45">
        <f t="shared" si="49"/>
        <v>0</v>
      </c>
      <c r="G160" s="152">
        <f t="shared" si="41"/>
        <v>0</v>
      </c>
      <c r="H160" s="152">
        <f t="shared" si="42"/>
        <v>0</v>
      </c>
      <c r="I160" s="152">
        <f t="shared" si="43"/>
        <v>0</v>
      </c>
      <c r="J160" s="152">
        <f t="shared" si="44"/>
        <v>0</v>
      </c>
      <c r="K160" s="90">
        <f t="shared" si="45"/>
        <v>0</v>
      </c>
      <c r="L160" s="152">
        <f t="shared" si="46"/>
        <v>0</v>
      </c>
      <c r="M160" s="7">
        <f t="shared" si="47"/>
        <v>0</v>
      </c>
      <c r="N160" s="152">
        <f t="shared" si="48"/>
        <v>0</v>
      </c>
      <c r="O160" s="406">
        <v>1</v>
      </c>
      <c r="P160" s="404"/>
      <c r="Q160" s="153" t="s">
        <v>148</v>
      </c>
      <c r="S160" s="438" t="s">
        <v>462</v>
      </c>
      <c r="T160" s="168">
        <v>0.78500000000000003</v>
      </c>
      <c r="U160" s="432">
        <v>0</v>
      </c>
      <c r="V160" s="432">
        <f t="shared" si="61"/>
        <v>0</v>
      </c>
      <c r="W160" s="432">
        <f t="shared" si="51"/>
        <v>0</v>
      </c>
      <c r="X160" s="432">
        <f t="shared" si="52"/>
        <v>0</v>
      </c>
      <c r="Y160" s="478">
        <f t="shared" si="53"/>
        <v>0</v>
      </c>
      <c r="Z160" s="478">
        <f t="shared" si="54"/>
        <v>0</v>
      </c>
      <c r="AA160" s="478">
        <f t="shared" si="55"/>
        <v>0</v>
      </c>
      <c r="AB160" s="478">
        <f t="shared" si="56"/>
        <v>0</v>
      </c>
      <c r="AC160" s="478">
        <f t="shared" si="57"/>
        <v>0</v>
      </c>
      <c r="AD160" s="478">
        <f t="shared" si="58"/>
        <v>0</v>
      </c>
      <c r="AE160" s="406">
        <v>1</v>
      </c>
      <c r="AF160" s="502">
        <f t="shared" si="59"/>
        <v>0</v>
      </c>
      <c r="AG160" s="172" t="s">
        <v>148</v>
      </c>
      <c r="AI160" s="504">
        <f t="shared" si="60"/>
        <v>0</v>
      </c>
      <c r="AJ160" s="193" t="s">
        <v>462</v>
      </c>
      <c r="AK160" s="168">
        <v>0.78500000000000003</v>
      </c>
      <c r="AL160" s="432"/>
      <c r="AM160" s="432"/>
      <c r="AN160" s="432"/>
      <c r="AO160" s="432"/>
      <c r="AP160" s="432"/>
      <c r="AQ160" s="432"/>
      <c r="AR160" s="432"/>
      <c r="AS160" s="432"/>
      <c r="AT160" s="432"/>
      <c r="AU160" s="432"/>
      <c r="AV160" s="406">
        <v>1</v>
      </c>
      <c r="AW160" s="432"/>
      <c r="AX160" s="153" t="s">
        <v>148</v>
      </c>
    </row>
    <row r="161" spans="1:50" ht="29.5" customHeight="1">
      <c r="A161" s="527" t="s">
        <v>301</v>
      </c>
      <c r="B161" s="141" t="s">
        <v>350</v>
      </c>
      <c r="C161" s="88" t="s">
        <v>164</v>
      </c>
      <c r="D161" s="45">
        <v>1</v>
      </c>
      <c r="E161" s="39">
        <v>0.28373999999999999</v>
      </c>
      <c r="F161" s="45">
        <f t="shared" si="49"/>
        <v>0.28373999999999999</v>
      </c>
      <c r="G161" s="142">
        <f t="shared" si="41"/>
        <v>2.8374E-2</v>
      </c>
      <c r="H161" s="142">
        <f t="shared" si="42"/>
        <v>0.312114</v>
      </c>
      <c r="I161" s="142">
        <f t="shared" si="43"/>
        <v>2.4969120000000001E-2</v>
      </c>
      <c r="J161" s="142">
        <f t="shared" si="44"/>
        <v>0.33708312000000001</v>
      </c>
      <c r="K161" s="143">
        <f t="shared" si="45"/>
        <v>1.01124936E-2</v>
      </c>
      <c r="L161" s="142">
        <f t="shared" si="46"/>
        <v>0.34719561360000001</v>
      </c>
      <c r="M161" s="16">
        <f t="shared" si="47"/>
        <v>6.2495210448000001E-2</v>
      </c>
      <c r="N161" s="142">
        <f t="shared" si="48"/>
        <v>0.409690824048</v>
      </c>
      <c r="O161" s="402">
        <v>1794.5</v>
      </c>
      <c r="P161" s="400">
        <f t="shared" si="50"/>
        <v>735.190183754136</v>
      </c>
      <c r="Q161" s="144"/>
      <c r="S161" s="441" t="s">
        <v>164</v>
      </c>
      <c r="T161" s="45">
        <v>1</v>
      </c>
      <c r="U161" s="432">
        <v>0.2</v>
      </c>
      <c r="V161" s="432">
        <f t="shared" si="61"/>
        <v>0.2</v>
      </c>
      <c r="W161" s="432">
        <f t="shared" si="51"/>
        <v>2.0000000000000004E-2</v>
      </c>
      <c r="X161" s="432">
        <f t="shared" si="52"/>
        <v>0.22000000000000003</v>
      </c>
      <c r="Y161" s="478">
        <f t="shared" si="53"/>
        <v>1.7600000000000001E-2</v>
      </c>
      <c r="Z161" s="478">
        <f t="shared" si="54"/>
        <v>0.23760000000000003</v>
      </c>
      <c r="AA161" s="478">
        <f t="shared" si="55"/>
        <v>7.1280000000000007E-3</v>
      </c>
      <c r="AB161" s="478">
        <f t="shared" si="56"/>
        <v>0.24472800000000003</v>
      </c>
      <c r="AC161" s="478">
        <f t="shared" si="57"/>
        <v>4.4051040000000007E-2</v>
      </c>
      <c r="AD161" s="478">
        <f t="shared" si="58"/>
        <v>0.28877904000000004</v>
      </c>
      <c r="AE161" s="402">
        <v>1794.5</v>
      </c>
      <c r="AF161" s="502">
        <f t="shared" si="59"/>
        <v>518.21398728000008</v>
      </c>
      <c r="AG161" s="66"/>
      <c r="AI161" s="504">
        <f t="shared" si="60"/>
        <v>216.97619647413592</v>
      </c>
      <c r="AJ161" s="88" t="s">
        <v>164</v>
      </c>
      <c r="AK161" s="45">
        <v>1</v>
      </c>
      <c r="AL161" s="432"/>
      <c r="AM161" s="432"/>
      <c r="AN161" s="432"/>
      <c r="AO161" s="432"/>
      <c r="AP161" s="432"/>
      <c r="AQ161" s="432"/>
      <c r="AR161" s="432"/>
      <c r="AS161" s="432"/>
      <c r="AT161" s="432"/>
      <c r="AU161" s="432"/>
      <c r="AV161" s="402">
        <v>1794.5</v>
      </c>
      <c r="AW161" s="432"/>
      <c r="AX161" s="144"/>
    </row>
    <row r="162" spans="1:50" ht="19.5" customHeight="1" thickBot="1">
      <c r="A162" s="526" t="s">
        <v>238</v>
      </c>
      <c r="B162" s="145" t="s">
        <v>166</v>
      </c>
      <c r="C162" s="120" t="s">
        <v>167</v>
      </c>
      <c r="D162" s="122">
        <v>3.1100000000000003E-2</v>
      </c>
      <c r="E162" s="146">
        <v>0</v>
      </c>
      <c r="F162" s="45">
        <f t="shared" si="49"/>
        <v>0</v>
      </c>
      <c r="G162" s="147">
        <f t="shared" si="41"/>
        <v>0</v>
      </c>
      <c r="H162" s="147">
        <f t="shared" si="42"/>
        <v>0</v>
      </c>
      <c r="I162" s="147">
        <f t="shared" si="43"/>
        <v>0</v>
      </c>
      <c r="J162" s="147">
        <f t="shared" si="44"/>
        <v>0</v>
      </c>
      <c r="K162" s="104">
        <f t="shared" si="45"/>
        <v>0</v>
      </c>
      <c r="L162" s="147">
        <f t="shared" si="46"/>
        <v>0</v>
      </c>
      <c r="M162" s="17">
        <f t="shared" si="47"/>
        <v>0</v>
      </c>
      <c r="N162" s="147">
        <f t="shared" si="48"/>
        <v>0</v>
      </c>
      <c r="O162" s="404">
        <v>1794.5</v>
      </c>
      <c r="P162" s="410"/>
      <c r="Q162" s="148" t="s">
        <v>148</v>
      </c>
      <c r="S162" s="441" t="s">
        <v>167</v>
      </c>
      <c r="T162" s="122">
        <v>3.1100000000000003E-2</v>
      </c>
      <c r="U162" s="432">
        <v>0</v>
      </c>
      <c r="V162" s="432">
        <f t="shared" si="61"/>
        <v>0</v>
      </c>
      <c r="W162" s="432">
        <f t="shared" si="51"/>
        <v>0</v>
      </c>
      <c r="X162" s="432">
        <f t="shared" si="52"/>
        <v>0</v>
      </c>
      <c r="Y162" s="478">
        <f t="shared" si="53"/>
        <v>0</v>
      </c>
      <c r="Z162" s="478">
        <f t="shared" si="54"/>
        <v>0</v>
      </c>
      <c r="AA162" s="478">
        <f t="shared" si="55"/>
        <v>0</v>
      </c>
      <c r="AB162" s="478">
        <f t="shared" si="56"/>
        <v>0</v>
      </c>
      <c r="AC162" s="478">
        <f t="shared" si="57"/>
        <v>0</v>
      </c>
      <c r="AD162" s="478">
        <f t="shared" si="58"/>
        <v>0</v>
      </c>
      <c r="AE162" s="404">
        <v>1794.5</v>
      </c>
      <c r="AF162" s="502">
        <f t="shared" si="59"/>
        <v>0</v>
      </c>
      <c r="AG162" s="172" t="s">
        <v>148</v>
      </c>
      <c r="AI162" s="504">
        <f t="shared" si="60"/>
        <v>0</v>
      </c>
      <c r="AJ162" s="120" t="s">
        <v>167</v>
      </c>
      <c r="AK162" s="122">
        <v>3.1100000000000003E-2</v>
      </c>
      <c r="AL162" s="432"/>
      <c r="AM162" s="432"/>
      <c r="AN162" s="432"/>
      <c r="AO162" s="432"/>
      <c r="AP162" s="432"/>
      <c r="AQ162" s="432"/>
      <c r="AR162" s="432"/>
      <c r="AS162" s="432"/>
      <c r="AT162" s="432"/>
      <c r="AU162" s="432"/>
      <c r="AV162" s="404">
        <v>1794.5</v>
      </c>
      <c r="AW162" s="432"/>
      <c r="AX162" s="148" t="s">
        <v>148</v>
      </c>
    </row>
    <row r="163" spans="1:50" ht="35.15" customHeight="1">
      <c r="A163" s="527" t="s">
        <v>302</v>
      </c>
      <c r="B163" s="116" t="s">
        <v>351</v>
      </c>
      <c r="C163" s="62" t="s">
        <v>164</v>
      </c>
      <c r="D163" s="64">
        <v>1</v>
      </c>
      <c r="E163" s="21">
        <v>0.28389999999999999</v>
      </c>
      <c r="F163" s="45">
        <f t="shared" si="49"/>
        <v>0.28389999999999999</v>
      </c>
      <c r="G163" s="149">
        <f t="shared" si="41"/>
        <v>2.8389999999999999E-2</v>
      </c>
      <c r="H163" s="149">
        <f t="shared" si="42"/>
        <v>0.31228999999999996</v>
      </c>
      <c r="I163" s="149">
        <f t="shared" si="43"/>
        <v>2.4983199999999997E-2</v>
      </c>
      <c r="J163" s="149">
        <f t="shared" si="44"/>
        <v>0.33727319999999994</v>
      </c>
      <c r="K163" s="79">
        <f t="shared" si="45"/>
        <v>1.0118195999999998E-2</v>
      </c>
      <c r="L163" s="149">
        <f t="shared" si="46"/>
        <v>0.34739139599999996</v>
      </c>
      <c r="M163" s="8">
        <f t="shared" si="47"/>
        <v>6.2530451279999996E-2</v>
      </c>
      <c r="N163" s="149">
        <f t="shared" si="48"/>
        <v>0.40992184727999997</v>
      </c>
      <c r="O163" s="399">
        <v>1926</v>
      </c>
      <c r="P163" s="402">
        <f t="shared" si="50"/>
        <v>789.50947786127995</v>
      </c>
      <c r="Q163" s="80"/>
      <c r="S163" s="441" t="s">
        <v>164</v>
      </c>
      <c r="T163" s="64">
        <v>1</v>
      </c>
      <c r="U163" s="432">
        <v>0.2</v>
      </c>
      <c r="V163" s="432">
        <f t="shared" si="61"/>
        <v>0.2</v>
      </c>
      <c r="W163" s="432">
        <f t="shared" si="51"/>
        <v>2.0000000000000004E-2</v>
      </c>
      <c r="X163" s="432">
        <f t="shared" si="52"/>
        <v>0.22000000000000003</v>
      </c>
      <c r="Y163" s="478">
        <f t="shared" si="53"/>
        <v>1.7600000000000001E-2</v>
      </c>
      <c r="Z163" s="478">
        <f t="shared" si="54"/>
        <v>0.23760000000000003</v>
      </c>
      <c r="AA163" s="478">
        <f t="shared" si="55"/>
        <v>7.1280000000000007E-3</v>
      </c>
      <c r="AB163" s="478">
        <f t="shared" si="56"/>
        <v>0.24472800000000003</v>
      </c>
      <c r="AC163" s="478">
        <f t="shared" si="57"/>
        <v>4.4051040000000007E-2</v>
      </c>
      <c r="AD163" s="478">
        <f t="shared" si="58"/>
        <v>0.28877904000000004</v>
      </c>
      <c r="AE163" s="399">
        <v>1926</v>
      </c>
      <c r="AF163" s="502">
        <f t="shared" si="59"/>
        <v>556.18843104000007</v>
      </c>
      <c r="AG163" s="66"/>
      <c r="AI163" s="504">
        <f t="shared" si="60"/>
        <v>233.32104682127988</v>
      </c>
      <c r="AJ163" s="62" t="s">
        <v>164</v>
      </c>
      <c r="AK163" s="64">
        <v>1</v>
      </c>
      <c r="AL163" s="432"/>
      <c r="AM163" s="432"/>
      <c r="AN163" s="432"/>
      <c r="AO163" s="432"/>
      <c r="AP163" s="432"/>
      <c r="AQ163" s="432"/>
      <c r="AR163" s="432"/>
      <c r="AS163" s="432"/>
      <c r="AT163" s="432"/>
      <c r="AU163" s="432"/>
      <c r="AV163" s="399">
        <v>1926</v>
      </c>
      <c r="AW163" s="432"/>
      <c r="AX163" s="80"/>
    </row>
    <row r="164" spans="1:50" ht="19.5" customHeight="1" thickBot="1">
      <c r="A164" s="526" t="s">
        <v>239</v>
      </c>
      <c r="B164" s="117" t="s">
        <v>166</v>
      </c>
      <c r="C164" s="68" t="s">
        <v>167</v>
      </c>
      <c r="D164" s="70">
        <v>3.1100000000000003E-2</v>
      </c>
      <c r="E164" s="150">
        <v>0</v>
      </c>
      <c r="F164" s="45">
        <f t="shared" si="49"/>
        <v>0</v>
      </c>
      <c r="G164" s="152">
        <f t="shared" si="41"/>
        <v>0</v>
      </c>
      <c r="H164" s="152">
        <f t="shared" si="42"/>
        <v>0</v>
      </c>
      <c r="I164" s="152">
        <f t="shared" si="43"/>
        <v>0</v>
      </c>
      <c r="J164" s="152">
        <f t="shared" si="44"/>
        <v>0</v>
      </c>
      <c r="K164" s="90">
        <f t="shared" si="45"/>
        <v>0</v>
      </c>
      <c r="L164" s="152">
        <f t="shared" si="46"/>
        <v>0</v>
      </c>
      <c r="M164" s="7">
        <f t="shared" si="47"/>
        <v>0</v>
      </c>
      <c r="N164" s="152">
        <f t="shared" si="48"/>
        <v>0</v>
      </c>
      <c r="O164" s="406">
        <v>1926</v>
      </c>
      <c r="P164" s="404"/>
      <c r="Q164" s="153" t="s">
        <v>148</v>
      </c>
      <c r="S164" s="441" t="s">
        <v>167</v>
      </c>
      <c r="T164" s="70">
        <v>3.1100000000000003E-2</v>
      </c>
      <c r="U164" s="432">
        <v>0</v>
      </c>
      <c r="V164" s="432">
        <f t="shared" si="61"/>
        <v>0</v>
      </c>
      <c r="W164" s="432">
        <f t="shared" si="51"/>
        <v>0</v>
      </c>
      <c r="X164" s="432">
        <f t="shared" si="52"/>
        <v>0</v>
      </c>
      <c r="Y164" s="478">
        <f t="shared" si="53"/>
        <v>0</v>
      </c>
      <c r="Z164" s="478">
        <f t="shared" si="54"/>
        <v>0</v>
      </c>
      <c r="AA164" s="478">
        <f t="shared" si="55"/>
        <v>0</v>
      </c>
      <c r="AB164" s="478">
        <f t="shared" si="56"/>
        <v>0</v>
      </c>
      <c r="AC164" s="478">
        <f t="shared" si="57"/>
        <v>0</v>
      </c>
      <c r="AD164" s="478">
        <f t="shared" si="58"/>
        <v>0</v>
      </c>
      <c r="AE164" s="406">
        <v>1926</v>
      </c>
      <c r="AF164" s="502">
        <f t="shared" si="59"/>
        <v>0</v>
      </c>
      <c r="AG164" s="172" t="s">
        <v>148</v>
      </c>
      <c r="AI164" s="504">
        <f t="shared" si="60"/>
        <v>0</v>
      </c>
      <c r="AJ164" s="68" t="s">
        <v>167</v>
      </c>
      <c r="AK164" s="70">
        <v>3.1100000000000003E-2</v>
      </c>
      <c r="AL164" s="432"/>
      <c r="AM164" s="432"/>
      <c r="AN164" s="432"/>
      <c r="AO164" s="432"/>
      <c r="AP164" s="432"/>
      <c r="AQ164" s="432"/>
      <c r="AR164" s="432"/>
      <c r="AS164" s="432"/>
      <c r="AT164" s="432"/>
      <c r="AU164" s="432"/>
      <c r="AV164" s="406">
        <v>1926</v>
      </c>
      <c r="AW164" s="432"/>
      <c r="AX164" s="153" t="s">
        <v>148</v>
      </c>
    </row>
    <row r="165" spans="1:50" ht="29.25" customHeight="1">
      <c r="A165" s="527" t="s">
        <v>304</v>
      </c>
      <c r="B165" s="194" t="s">
        <v>352</v>
      </c>
      <c r="C165" s="88" t="s">
        <v>164</v>
      </c>
      <c r="D165" s="45">
        <v>1</v>
      </c>
      <c r="E165" s="39">
        <v>0.28413999999999995</v>
      </c>
      <c r="F165" s="45">
        <f t="shared" si="49"/>
        <v>0.28413999999999995</v>
      </c>
      <c r="G165" s="142">
        <f t="shared" si="41"/>
        <v>2.8413999999999995E-2</v>
      </c>
      <c r="H165" s="142">
        <f t="shared" si="42"/>
        <v>0.31255399999999994</v>
      </c>
      <c r="I165" s="142">
        <f t="shared" si="43"/>
        <v>2.5004319999999997E-2</v>
      </c>
      <c r="J165" s="142">
        <f t="shared" si="44"/>
        <v>0.33755831999999997</v>
      </c>
      <c r="K165" s="143">
        <f t="shared" si="45"/>
        <v>1.0126749599999998E-2</v>
      </c>
      <c r="L165" s="142">
        <f t="shared" si="46"/>
        <v>0.34768506959999995</v>
      </c>
      <c r="M165" s="16">
        <f t="shared" si="47"/>
        <v>6.2583312527999993E-2</v>
      </c>
      <c r="N165" s="142">
        <f t="shared" si="48"/>
        <v>0.41026838212799993</v>
      </c>
      <c r="O165" s="402">
        <v>1597</v>
      </c>
      <c r="P165" s="400">
        <f t="shared" si="50"/>
        <v>655.19860625841591</v>
      </c>
      <c r="Q165" s="144"/>
      <c r="S165" s="441" t="s">
        <v>164</v>
      </c>
      <c r="T165" s="45">
        <v>1</v>
      </c>
      <c r="U165" s="432">
        <v>0.2</v>
      </c>
      <c r="V165" s="432">
        <f t="shared" si="61"/>
        <v>0.2</v>
      </c>
      <c r="W165" s="432">
        <f t="shared" si="51"/>
        <v>2.0000000000000004E-2</v>
      </c>
      <c r="X165" s="432">
        <f t="shared" si="52"/>
        <v>0.22000000000000003</v>
      </c>
      <c r="Y165" s="478">
        <f t="shared" si="53"/>
        <v>1.7600000000000001E-2</v>
      </c>
      <c r="Z165" s="478">
        <f t="shared" si="54"/>
        <v>0.23760000000000003</v>
      </c>
      <c r="AA165" s="478">
        <f t="shared" si="55"/>
        <v>7.1280000000000007E-3</v>
      </c>
      <c r="AB165" s="478">
        <f t="shared" si="56"/>
        <v>0.24472800000000003</v>
      </c>
      <c r="AC165" s="478">
        <f t="shared" si="57"/>
        <v>4.4051040000000007E-2</v>
      </c>
      <c r="AD165" s="478">
        <f t="shared" si="58"/>
        <v>0.28877904000000004</v>
      </c>
      <c r="AE165" s="402">
        <v>1597</v>
      </c>
      <c r="AF165" s="502">
        <f t="shared" si="59"/>
        <v>461.18012688000005</v>
      </c>
      <c r="AG165" s="66"/>
      <c r="AI165" s="504">
        <f t="shared" si="60"/>
        <v>194.01847937841586</v>
      </c>
      <c r="AJ165" s="88" t="s">
        <v>164</v>
      </c>
      <c r="AK165" s="45">
        <v>1</v>
      </c>
      <c r="AL165" s="432"/>
      <c r="AM165" s="432"/>
      <c r="AN165" s="432"/>
      <c r="AO165" s="432"/>
      <c r="AP165" s="432"/>
      <c r="AQ165" s="432"/>
      <c r="AR165" s="432"/>
      <c r="AS165" s="432"/>
      <c r="AT165" s="432"/>
      <c r="AU165" s="432"/>
      <c r="AV165" s="402">
        <v>1597</v>
      </c>
      <c r="AW165" s="432"/>
      <c r="AX165" s="144"/>
    </row>
    <row r="166" spans="1:50" ht="19.5" customHeight="1" thickBot="1">
      <c r="A166" s="526" t="s">
        <v>240</v>
      </c>
      <c r="B166" s="195" t="s">
        <v>166</v>
      </c>
      <c r="C166" s="120" t="s">
        <v>167</v>
      </c>
      <c r="D166" s="122">
        <v>9.4E-2</v>
      </c>
      <c r="E166" s="146">
        <v>0</v>
      </c>
      <c r="F166" s="45">
        <f t="shared" si="49"/>
        <v>0</v>
      </c>
      <c r="G166" s="147">
        <f t="shared" si="41"/>
        <v>0</v>
      </c>
      <c r="H166" s="147">
        <f t="shared" si="42"/>
        <v>0</v>
      </c>
      <c r="I166" s="147">
        <f t="shared" si="43"/>
        <v>0</v>
      </c>
      <c r="J166" s="147">
        <f t="shared" si="44"/>
        <v>0</v>
      </c>
      <c r="K166" s="104">
        <f t="shared" si="45"/>
        <v>0</v>
      </c>
      <c r="L166" s="147">
        <f t="shared" si="46"/>
        <v>0</v>
      </c>
      <c r="M166" s="17">
        <f t="shared" si="47"/>
        <v>0</v>
      </c>
      <c r="N166" s="147">
        <f t="shared" si="48"/>
        <v>0</v>
      </c>
      <c r="O166" s="404">
        <v>1597</v>
      </c>
      <c r="P166" s="410"/>
      <c r="Q166" s="148" t="s">
        <v>148</v>
      </c>
      <c r="S166" s="441" t="s">
        <v>167</v>
      </c>
      <c r="T166" s="122">
        <v>9.4E-2</v>
      </c>
      <c r="U166" s="432">
        <v>0</v>
      </c>
      <c r="V166" s="432">
        <f t="shared" si="61"/>
        <v>0</v>
      </c>
      <c r="W166" s="432">
        <f t="shared" si="51"/>
        <v>0</v>
      </c>
      <c r="X166" s="432">
        <f t="shared" si="52"/>
        <v>0</v>
      </c>
      <c r="Y166" s="478">
        <f t="shared" si="53"/>
        <v>0</v>
      </c>
      <c r="Z166" s="478">
        <f t="shared" si="54"/>
        <v>0</v>
      </c>
      <c r="AA166" s="478">
        <f t="shared" si="55"/>
        <v>0</v>
      </c>
      <c r="AB166" s="478">
        <f t="shared" si="56"/>
        <v>0</v>
      </c>
      <c r="AC166" s="478">
        <f t="shared" si="57"/>
        <v>0</v>
      </c>
      <c r="AD166" s="478">
        <f t="shared" si="58"/>
        <v>0</v>
      </c>
      <c r="AE166" s="404">
        <v>1597</v>
      </c>
      <c r="AF166" s="502">
        <f t="shared" si="59"/>
        <v>0</v>
      </c>
      <c r="AG166" s="172" t="s">
        <v>148</v>
      </c>
      <c r="AI166" s="504">
        <f t="shared" si="60"/>
        <v>0</v>
      </c>
      <c r="AJ166" s="120" t="s">
        <v>167</v>
      </c>
      <c r="AK166" s="122">
        <v>9.4E-2</v>
      </c>
      <c r="AL166" s="432"/>
      <c r="AM166" s="432"/>
      <c r="AN166" s="432"/>
      <c r="AO166" s="432"/>
      <c r="AP166" s="432"/>
      <c r="AQ166" s="432"/>
      <c r="AR166" s="432"/>
      <c r="AS166" s="432"/>
      <c r="AT166" s="432"/>
      <c r="AU166" s="432"/>
      <c r="AV166" s="404">
        <v>1597</v>
      </c>
      <c r="AW166" s="432"/>
      <c r="AX166" s="148" t="s">
        <v>148</v>
      </c>
    </row>
    <row r="167" spans="1:50" ht="36.75" customHeight="1">
      <c r="A167" s="527" t="s">
        <v>305</v>
      </c>
      <c r="B167" s="84" t="s">
        <v>353</v>
      </c>
      <c r="C167" s="62" t="s">
        <v>164</v>
      </c>
      <c r="D167" s="64">
        <v>1</v>
      </c>
      <c r="E167" s="21">
        <v>0.28413999999999995</v>
      </c>
      <c r="F167" s="45">
        <f t="shared" si="49"/>
        <v>0.28413999999999995</v>
      </c>
      <c r="G167" s="149">
        <f t="shared" si="41"/>
        <v>2.8413999999999995E-2</v>
      </c>
      <c r="H167" s="149">
        <f t="shared" si="42"/>
        <v>0.31255399999999994</v>
      </c>
      <c r="I167" s="149">
        <f t="shared" si="43"/>
        <v>2.5004319999999997E-2</v>
      </c>
      <c r="J167" s="149">
        <f t="shared" si="44"/>
        <v>0.33755831999999997</v>
      </c>
      <c r="K167" s="79">
        <f t="shared" si="45"/>
        <v>1.0126749599999998E-2</v>
      </c>
      <c r="L167" s="149">
        <f t="shared" si="46"/>
        <v>0.34768506959999995</v>
      </c>
      <c r="M167" s="8">
        <f t="shared" si="47"/>
        <v>6.2583312527999993E-2</v>
      </c>
      <c r="N167" s="149">
        <f t="shared" si="48"/>
        <v>0.41026838212799993</v>
      </c>
      <c r="O167" s="399">
        <v>1995</v>
      </c>
      <c r="P167" s="402">
        <f t="shared" si="50"/>
        <v>818.48542234535989</v>
      </c>
      <c r="Q167" s="80"/>
      <c r="S167" s="441" t="s">
        <v>164</v>
      </c>
      <c r="T167" s="64">
        <v>1</v>
      </c>
      <c r="U167" s="432">
        <v>0.5</v>
      </c>
      <c r="V167" s="432">
        <f t="shared" si="61"/>
        <v>0.5</v>
      </c>
      <c r="W167" s="432">
        <f t="shared" si="51"/>
        <v>0.05</v>
      </c>
      <c r="X167" s="432">
        <f t="shared" si="52"/>
        <v>0.55000000000000004</v>
      </c>
      <c r="Y167" s="478">
        <f t="shared" si="53"/>
        <v>4.4000000000000004E-2</v>
      </c>
      <c r="Z167" s="478">
        <f t="shared" si="54"/>
        <v>0.59400000000000008</v>
      </c>
      <c r="AA167" s="478">
        <f t="shared" si="55"/>
        <v>1.7820000000000003E-2</v>
      </c>
      <c r="AB167" s="478">
        <f t="shared" si="56"/>
        <v>0.61182000000000003</v>
      </c>
      <c r="AC167" s="478">
        <f t="shared" si="57"/>
        <v>0.11012760000000001</v>
      </c>
      <c r="AD167" s="478">
        <f t="shared" si="58"/>
        <v>0.72194760000000002</v>
      </c>
      <c r="AE167" s="399">
        <v>1995</v>
      </c>
      <c r="AF167" s="502">
        <f t="shared" si="59"/>
        <v>1440.2854620000001</v>
      </c>
      <c r="AG167" s="66"/>
      <c r="AI167" s="504">
        <f t="shared" si="60"/>
        <v>-621.80003965464016</v>
      </c>
      <c r="AJ167" s="62" t="s">
        <v>164</v>
      </c>
      <c r="AK167" s="64">
        <v>1</v>
      </c>
      <c r="AL167" s="432"/>
      <c r="AM167" s="432"/>
      <c r="AN167" s="432"/>
      <c r="AO167" s="432"/>
      <c r="AP167" s="432"/>
      <c r="AQ167" s="432"/>
      <c r="AR167" s="432"/>
      <c r="AS167" s="432"/>
      <c r="AT167" s="432"/>
      <c r="AU167" s="432"/>
      <c r="AV167" s="399">
        <v>1995</v>
      </c>
      <c r="AW167" s="432"/>
      <c r="AX167" s="80"/>
    </row>
    <row r="168" spans="1:50" ht="19.5" customHeight="1" thickBot="1">
      <c r="A168" s="526" t="s">
        <v>242</v>
      </c>
      <c r="B168" s="85" t="s">
        <v>166</v>
      </c>
      <c r="C168" s="68" t="s">
        <v>167</v>
      </c>
      <c r="D168" s="70">
        <v>9.4E-2</v>
      </c>
      <c r="E168" s="150">
        <v>0</v>
      </c>
      <c r="F168" s="45">
        <f t="shared" si="49"/>
        <v>0</v>
      </c>
      <c r="G168" s="152">
        <f t="shared" si="41"/>
        <v>0</v>
      </c>
      <c r="H168" s="152">
        <f t="shared" si="42"/>
        <v>0</v>
      </c>
      <c r="I168" s="152">
        <f t="shared" si="43"/>
        <v>0</v>
      </c>
      <c r="J168" s="152">
        <f t="shared" si="44"/>
        <v>0</v>
      </c>
      <c r="K168" s="90">
        <f t="shared" si="45"/>
        <v>0</v>
      </c>
      <c r="L168" s="152">
        <f t="shared" si="46"/>
        <v>0</v>
      </c>
      <c r="M168" s="7">
        <f t="shared" si="47"/>
        <v>0</v>
      </c>
      <c r="N168" s="152">
        <f t="shared" si="48"/>
        <v>0</v>
      </c>
      <c r="O168" s="406">
        <v>1995</v>
      </c>
      <c r="P168" s="404"/>
      <c r="Q168" s="153" t="s">
        <v>148</v>
      </c>
      <c r="S168" s="441" t="s">
        <v>167</v>
      </c>
      <c r="T168" s="70">
        <v>9.4E-2</v>
      </c>
      <c r="U168" s="432">
        <v>0</v>
      </c>
      <c r="V168" s="432">
        <f t="shared" si="61"/>
        <v>0</v>
      </c>
      <c r="W168" s="432">
        <f t="shared" si="51"/>
        <v>0</v>
      </c>
      <c r="X168" s="432">
        <f t="shared" si="52"/>
        <v>0</v>
      </c>
      <c r="Y168" s="478">
        <f t="shared" si="53"/>
        <v>0</v>
      </c>
      <c r="Z168" s="478">
        <f t="shared" si="54"/>
        <v>0</v>
      </c>
      <c r="AA168" s="478">
        <f t="shared" si="55"/>
        <v>0</v>
      </c>
      <c r="AB168" s="478">
        <f t="shared" si="56"/>
        <v>0</v>
      </c>
      <c r="AC168" s="478">
        <f t="shared" si="57"/>
        <v>0</v>
      </c>
      <c r="AD168" s="478">
        <f t="shared" si="58"/>
        <v>0</v>
      </c>
      <c r="AE168" s="406">
        <v>1995</v>
      </c>
      <c r="AF168" s="502">
        <f t="shared" si="59"/>
        <v>0</v>
      </c>
      <c r="AG168" s="172" t="s">
        <v>148</v>
      </c>
      <c r="AI168" s="504">
        <f t="shared" si="60"/>
        <v>0</v>
      </c>
      <c r="AJ168" s="68" t="s">
        <v>167</v>
      </c>
      <c r="AK168" s="70">
        <v>9.4E-2</v>
      </c>
      <c r="AL168" s="432"/>
      <c r="AM168" s="432"/>
      <c r="AN168" s="432"/>
      <c r="AO168" s="432"/>
      <c r="AP168" s="432"/>
      <c r="AQ168" s="432"/>
      <c r="AR168" s="432"/>
      <c r="AS168" s="432"/>
      <c r="AT168" s="432"/>
      <c r="AU168" s="432"/>
      <c r="AV168" s="406">
        <v>1995</v>
      </c>
      <c r="AW168" s="432"/>
      <c r="AX168" s="153" t="s">
        <v>148</v>
      </c>
    </row>
    <row r="169" spans="1:50" ht="29.25" customHeight="1">
      <c r="A169" s="527" t="s">
        <v>306</v>
      </c>
      <c r="B169" s="196" t="s">
        <v>354</v>
      </c>
      <c r="C169" s="88" t="s">
        <v>164</v>
      </c>
      <c r="D169" s="45">
        <v>1</v>
      </c>
      <c r="E169" s="39">
        <v>0.32550000000000001</v>
      </c>
      <c r="F169" s="45">
        <f t="shared" si="49"/>
        <v>0.32550000000000001</v>
      </c>
      <c r="G169" s="142">
        <f t="shared" si="41"/>
        <v>3.2550000000000003E-2</v>
      </c>
      <c r="H169" s="142">
        <f t="shared" si="42"/>
        <v>0.35805000000000003</v>
      </c>
      <c r="I169" s="142">
        <f t="shared" si="43"/>
        <v>2.8644000000000003E-2</v>
      </c>
      <c r="J169" s="142">
        <f t="shared" si="44"/>
        <v>0.38669400000000004</v>
      </c>
      <c r="K169" s="143">
        <f t="shared" si="45"/>
        <v>1.1600820000000001E-2</v>
      </c>
      <c r="L169" s="142">
        <f t="shared" si="46"/>
        <v>0.39829482000000005</v>
      </c>
      <c r="M169" s="16">
        <f t="shared" si="47"/>
        <v>7.1693067600000007E-2</v>
      </c>
      <c r="N169" s="142">
        <f t="shared" si="48"/>
        <v>0.46998788760000004</v>
      </c>
      <c r="O169" s="402">
        <v>1</v>
      </c>
      <c r="P169" s="400">
        <f t="shared" si="50"/>
        <v>0.46998788760000004</v>
      </c>
      <c r="Q169" s="144"/>
      <c r="S169" s="441" t="s">
        <v>164</v>
      </c>
      <c r="T169" s="45">
        <v>1</v>
      </c>
      <c r="U169" s="432">
        <v>0.5</v>
      </c>
      <c r="V169" s="432">
        <f t="shared" si="61"/>
        <v>0.5</v>
      </c>
      <c r="W169" s="432">
        <f t="shared" si="51"/>
        <v>0.05</v>
      </c>
      <c r="X169" s="432">
        <f t="shared" si="52"/>
        <v>0.55000000000000004</v>
      </c>
      <c r="Y169" s="478">
        <f t="shared" si="53"/>
        <v>4.4000000000000004E-2</v>
      </c>
      <c r="Z169" s="478">
        <f t="shared" si="54"/>
        <v>0.59400000000000008</v>
      </c>
      <c r="AA169" s="478">
        <f t="shared" si="55"/>
        <v>1.7820000000000003E-2</v>
      </c>
      <c r="AB169" s="478">
        <f t="shared" si="56"/>
        <v>0.61182000000000003</v>
      </c>
      <c r="AC169" s="478">
        <f t="shared" si="57"/>
        <v>0.11012760000000001</v>
      </c>
      <c r="AD169" s="478">
        <f t="shared" si="58"/>
        <v>0.72194760000000002</v>
      </c>
      <c r="AE169" s="402">
        <v>1</v>
      </c>
      <c r="AF169" s="502">
        <f t="shared" si="59"/>
        <v>0.72194760000000002</v>
      </c>
      <c r="AG169" s="66"/>
      <c r="AI169" s="504">
        <f t="shared" si="60"/>
        <v>-0.25195971239999998</v>
      </c>
      <c r="AJ169" s="88" t="s">
        <v>164</v>
      </c>
      <c r="AK169" s="45">
        <v>1</v>
      </c>
      <c r="AL169" s="432"/>
      <c r="AM169" s="432"/>
      <c r="AN169" s="432"/>
      <c r="AO169" s="432"/>
      <c r="AP169" s="432"/>
      <c r="AQ169" s="432"/>
      <c r="AR169" s="432"/>
      <c r="AS169" s="432"/>
      <c r="AT169" s="432"/>
      <c r="AU169" s="432"/>
      <c r="AV169" s="402">
        <v>1</v>
      </c>
      <c r="AW169" s="432"/>
      <c r="AX169" s="144"/>
    </row>
    <row r="170" spans="1:50" ht="19.5" customHeight="1" thickBot="1">
      <c r="A170" s="526" t="s">
        <v>243</v>
      </c>
      <c r="B170" s="119" t="s">
        <v>166</v>
      </c>
      <c r="C170" s="120" t="s">
        <v>167</v>
      </c>
      <c r="D170" s="197">
        <v>0.14799999999999999</v>
      </c>
      <c r="E170" s="146">
        <v>0</v>
      </c>
      <c r="F170" s="45">
        <f t="shared" si="49"/>
        <v>0</v>
      </c>
      <c r="G170" s="147">
        <f t="shared" si="41"/>
        <v>0</v>
      </c>
      <c r="H170" s="147">
        <f t="shared" si="42"/>
        <v>0</v>
      </c>
      <c r="I170" s="147">
        <f t="shared" si="43"/>
        <v>0</v>
      </c>
      <c r="J170" s="147">
        <f t="shared" si="44"/>
        <v>0</v>
      </c>
      <c r="K170" s="104">
        <f t="shared" si="45"/>
        <v>0</v>
      </c>
      <c r="L170" s="147">
        <f t="shared" si="46"/>
        <v>0</v>
      </c>
      <c r="M170" s="17">
        <f t="shared" si="47"/>
        <v>0</v>
      </c>
      <c r="N170" s="147">
        <f t="shared" si="48"/>
        <v>0</v>
      </c>
      <c r="O170" s="404">
        <v>1</v>
      </c>
      <c r="P170" s="410"/>
      <c r="Q170" s="148" t="s">
        <v>148</v>
      </c>
      <c r="S170" s="441" t="s">
        <v>167</v>
      </c>
      <c r="T170" s="197">
        <v>0.14799999999999999</v>
      </c>
      <c r="U170" s="432">
        <v>0</v>
      </c>
      <c r="V170" s="432">
        <f t="shared" si="61"/>
        <v>0</v>
      </c>
      <c r="W170" s="432">
        <f t="shared" si="51"/>
        <v>0</v>
      </c>
      <c r="X170" s="432">
        <f t="shared" si="52"/>
        <v>0</v>
      </c>
      <c r="Y170" s="478">
        <f t="shared" si="53"/>
        <v>0</v>
      </c>
      <c r="Z170" s="478">
        <f t="shared" si="54"/>
        <v>0</v>
      </c>
      <c r="AA170" s="478">
        <f t="shared" si="55"/>
        <v>0</v>
      </c>
      <c r="AB170" s="478">
        <f t="shared" si="56"/>
        <v>0</v>
      </c>
      <c r="AC170" s="478">
        <f t="shared" si="57"/>
        <v>0</v>
      </c>
      <c r="AD170" s="478">
        <f t="shared" si="58"/>
        <v>0</v>
      </c>
      <c r="AE170" s="404">
        <v>1</v>
      </c>
      <c r="AF170" s="502">
        <f t="shared" si="59"/>
        <v>0</v>
      </c>
      <c r="AG170" s="172" t="s">
        <v>148</v>
      </c>
      <c r="AI170" s="504">
        <f t="shared" si="60"/>
        <v>0</v>
      </c>
      <c r="AJ170" s="120" t="s">
        <v>167</v>
      </c>
      <c r="AK170" s="197">
        <v>0.14799999999999999</v>
      </c>
      <c r="AL170" s="432"/>
      <c r="AM170" s="432"/>
      <c r="AN170" s="432"/>
      <c r="AO170" s="432"/>
      <c r="AP170" s="432"/>
      <c r="AQ170" s="432"/>
      <c r="AR170" s="432"/>
      <c r="AS170" s="432"/>
      <c r="AT170" s="432"/>
      <c r="AU170" s="432"/>
      <c r="AV170" s="404">
        <v>1</v>
      </c>
      <c r="AW170" s="432"/>
      <c r="AX170" s="148" t="s">
        <v>148</v>
      </c>
    </row>
    <row r="171" spans="1:50" ht="18.75" customHeight="1">
      <c r="A171" s="527" t="s">
        <v>307</v>
      </c>
      <c r="B171" s="198" t="s">
        <v>355</v>
      </c>
      <c r="C171" s="62" t="s">
        <v>164</v>
      </c>
      <c r="D171" s="64">
        <v>1</v>
      </c>
      <c r="E171" s="21">
        <v>0.32550000000000001</v>
      </c>
      <c r="F171" s="45">
        <f t="shared" si="49"/>
        <v>0.32550000000000001</v>
      </c>
      <c r="G171" s="149">
        <f t="shared" si="41"/>
        <v>3.2550000000000003E-2</v>
      </c>
      <c r="H171" s="149">
        <f t="shared" si="42"/>
        <v>0.35805000000000003</v>
      </c>
      <c r="I171" s="149">
        <f t="shared" si="43"/>
        <v>2.8644000000000003E-2</v>
      </c>
      <c r="J171" s="149">
        <f t="shared" si="44"/>
        <v>0.38669400000000004</v>
      </c>
      <c r="K171" s="79">
        <f t="shared" si="45"/>
        <v>1.1600820000000001E-2</v>
      </c>
      <c r="L171" s="149">
        <f t="shared" si="46"/>
        <v>0.39829482000000005</v>
      </c>
      <c r="M171" s="8">
        <f t="shared" si="47"/>
        <v>7.1693067600000007E-2</v>
      </c>
      <c r="N171" s="149">
        <f t="shared" si="48"/>
        <v>0.46998788760000004</v>
      </c>
      <c r="O171" s="399">
        <v>2088.17</v>
      </c>
      <c r="P171" s="402">
        <f t="shared" si="50"/>
        <v>981.41460724969215</v>
      </c>
      <c r="Q171" s="80"/>
      <c r="S171" s="441" t="s">
        <v>164</v>
      </c>
      <c r="T171" s="64">
        <v>1</v>
      </c>
      <c r="U171" s="432">
        <v>0.5</v>
      </c>
      <c r="V171" s="432">
        <f t="shared" si="61"/>
        <v>0.5</v>
      </c>
      <c r="W171" s="432">
        <f t="shared" si="51"/>
        <v>0.05</v>
      </c>
      <c r="X171" s="432">
        <f t="shared" si="52"/>
        <v>0.55000000000000004</v>
      </c>
      <c r="Y171" s="478">
        <f t="shared" si="53"/>
        <v>4.4000000000000004E-2</v>
      </c>
      <c r="Z171" s="478">
        <f t="shared" si="54"/>
        <v>0.59400000000000008</v>
      </c>
      <c r="AA171" s="478">
        <f t="shared" si="55"/>
        <v>1.7820000000000003E-2</v>
      </c>
      <c r="AB171" s="478">
        <f t="shared" si="56"/>
        <v>0.61182000000000003</v>
      </c>
      <c r="AC171" s="478">
        <f t="shared" si="57"/>
        <v>0.11012760000000001</v>
      </c>
      <c r="AD171" s="478">
        <f t="shared" si="58"/>
        <v>0.72194760000000002</v>
      </c>
      <c r="AE171" s="399">
        <v>2088.17</v>
      </c>
      <c r="AF171" s="502">
        <f t="shared" si="59"/>
        <v>1507.5493198920001</v>
      </c>
      <c r="AG171" s="66"/>
      <c r="AI171" s="504">
        <f t="shared" si="60"/>
        <v>-526.13471264230793</v>
      </c>
      <c r="AJ171" s="62" t="s">
        <v>164</v>
      </c>
      <c r="AK171" s="64">
        <v>1</v>
      </c>
      <c r="AL171" s="432"/>
      <c r="AM171" s="432"/>
      <c r="AN171" s="432"/>
      <c r="AO171" s="432"/>
      <c r="AP171" s="432"/>
      <c r="AQ171" s="432"/>
      <c r="AR171" s="432"/>
      <c r="AS171" s="432"/>
      <c r="AT171" s="432"/>
      <c r="AU171" s="432"/>
      <c r="AV171" s="399">
        <v>2088.17</v>
      </c>
      <c r="AW171" s="432"/>
      <c r="AX171" s="80"/>
    </row>
    <row r="172" spans="1:50" ht="19.5" customHeight="1" thickBot="1">
      <c r="A172" s="526" t="s">
        <v>244</v>
      </c>
      <c r="B172" s="199" t="s">
        <v>166</v>
      </c>
      <c r="C172" s="68" t="s">
        <v>167</v>
      </c>
      <c r="D172" s="70">
        <v>0.21099999999999999</v>
      </c>
      <c r="E172" s="150">
        <v>0</v>
      </c>
      <c r="F172" s="45">
        <f t="shared" si="49"/>
        <v>0</v>
      </c>
      <c r="G172" s="152">
        <f t="shared" si="41"/>
        <v>0</v>
      </c>
      <c r="H172" s="152">
        <f t="shared" si="42"/>
        <v>0</v>
      </c>
      <c r="I172" s="152">
        <f t="shared" si="43"/>
        <v>0</v>
      </c>
      <c r="J172" s="152">
        <f t="shared" si="44"/>
        <v>0</v>
      </c>
      <c r="K172" s="90">
        <f t="shared" si="45"/>
        <v>0</v>
      </c>
      <c r="L172" s="152">
        <f t="shared" si="46"/>
        <v>0</v>
      </c>
      <c r="M172" s="7">
        <f t="shared" si="47"/>
        <v>0</v>
      </c>
      <c r="N172" s="152">
        <f t="shared" si="48"/>
        <v>0</v>
      </c>
      <c r="O172" s="406">
        <v>2088.17</v>
      </c>
      <c r="P172" s="404"/>
      <c r="Q172" s="153" t="s">
        <v>148</v>
      </c>
      <c r="S172" s="441" t="s">
        <v>167</v>
      </c>
      <c r="T172" s="70">
        <v>0.21099999999999999</v>
      </c>
      <c r="U172" s="432">
        <v>0</v>
      </c>
      <c r="V172" s="432">
        <f t="shared" si="61"/>
        <v>0</v>
      </c>
      <c r="W172" s="432">
        <f t="shared" si="51"/>
        <v>0</v>
      </c>
      <c r="X172" s="432">
        <f t="shared" si="52"/>
        <v>0</v>
      </c>
      <c r="Y172" s="478">
        <f t="shared" si="53"/>
        <v>0</v>
      </c>
      <c r="Z172" s="478">
        <f t="shared" si="54"/>
        <v>0</v>
      </c>
      <c r="AA172" s="478">
        <f t="shared" si="55"/>
        <v>0</v>
      </c>
      <c r="AB172" s="478">
        <f t="shared" si="56"/>
        <v>0</v>
      </c>
      <c r="AC172" s="478">
        <f t="shared" si="57"/>
        <v>0</v>
      </c>
      <c r="AD172" s="478">
        <f t="shared" si="58"/>
        <v>0</v>
      </c>
      <c r="AE172" s="406">
        <v>2088.17</v>
      </c>
      <c r="AF172" s="502">
        <f t="shared" si="59"/>
        <v>0</v>
      </c>
      <c r="AG172" s="172" t="s">
        <v>148</v>
      </c>
      <c r="AI172" s="504">
        <f t="shared" si="60"/>
        <v>0</v>
      </c>
      <c r="AJ172" s="68" t="s">
        <v>167</v>
      </c>
      <c r="AK172" s="70">
        <v>0.21099999999999999</v>
      </c>
      <c r="AL172" s="432"/>
      <c r="AM172" s="432"/>
      <c r="AN172" s="432"/>
      <c r="AO172" s="432"/>
      <c r="AP172" s="432"/>
      <c r="AQ172" s="432"/>
      <c r="AR172" s="432"/>
      <c r="AS172" s="432"/>
      <c r="AT172" s="432"/>
      <c r="AU172" s="432"/>
      <c r="AV172" s="406">
        <v>2088.17</v>
      </c>
      <c r="AW172" s="432"/>
      <c r="AX172" s="153" t="s">
        <v>148</v>
      </c>
    </row>
    <row r="173" spans="1:50" ht="43" customHeight="1">
      <c r="A173" s="527" t="s">
        <v>298</v>
      </c>
      <c r="B173" s="194" t="s">
        <v>356</v>
      </c>
      <c r="C173" s="88" t="s">
        <v>164</v>
      </c>
      <c r="D173" s="45">
        <v>1</v>
      </c>
      <c r="E173" s="39">
        <v>0.32697999999999999</v>
      </c>
      <c r="F173" s="45">
        <f t="shared" si="49"/>
        <v>0.32697999999999999</v>
      </c>
      <c r="G173" s="142">
        <f t="shared" si="41"/>
        <v>3.2697999999999998E-2</v>
      </c>
      <c r="H173" s="142">
        <f t="shared" si="42"/>
        <v>0.359678</v>
      </c>
      <c r="I173" s="142">
        <f t="shared" si="43"/>
        <v>2.877424E-2</v>
      </c>
      <c r="J173" s="142">
        <f t="shared" si="44"/>
        <v>0.38845224</v>
      </c>
      <c r="K173" s="143">
        <f t="shared" si="45"/>
        <v>1.1653567199999999E-2</v>
      </c>
      <c r="L173" s="142">
        <f t="shared" si="46"/>
        <v>0.4001058072</v>
      </c>
      <c r="M173" s="16">
        <f t="shared" si="47"/>
        <v>7.2019045295999992E-2</v>
      </c>
      <c r="N173" s="142">
        <f t="shared" si="48"/>
        <v>0.472124852496</v>
      </c>
      <c r="O173" s="402">
        <v>859</v>
      </c>
      <c r="P173" s="400">
        <f t="shared" si="50"/>
        <v>405.55524829406403</v>
      </c>
      <c r="Q173" s="144"/>
      <c r="S173" s="441" t="s">
        <v>164</v>
      </c>
      <c r="T173" s="45">
        <v>1</v>
      </c>
      <c r="U173" s="432">
        <v>0.5</v>
      </c>
      <c r="V173" s="432">
        <f t="shared" si="61"/>
        <v>0.5</v>
      </c>
      <c r="W173" s="432">
        <f t="shared" si="51"/>
        <v>0.05</v>
      </c>
      <c r="X173" s="432">
        <f t="shared" si="52"/>
        <v>0.55000000000000004</v>
      </c>
      <c r="Y173" s="478">
        <f t="shared" si="53"/>
        <v>4.4000000000000004E-2</v>
      </c>
      <c r="Z173" s="478">
        <f t="shared" si="54"/>
        <v>0.59400000000000008</v>
      </c>
      <c r="AA173" s="478">
        <f t="shared" si="55"/>
        <v>1.7820000000000003E-2</v>
      </c>
      <c r="AB173" s="478">
        <f t="shared" si="56"/>
        <v>0.61182000000000003</v>
      </c>
      <c r="AC173" s="478">
        <f t="shared" si="57"/>
        <v>0.11012760000000001</v>
      </c>
      <c r="AD173" s="478">
        <f t="shared" si="58"/>
        <v>0.72194760000000002</v>
      </c>
      <c r="AE173" s="402">
        <v>859</v>
      </c>
      <c r="AF173" s="502">
        <f t="shared" si="59"/>
        <v>620.15298840000003</v>
      </c>
      <c r="AG173" s="66"/>
      <c r="AI173" s="504">
        <f t="shared" si="60"/>
        <v>-214.597740105936</v>
      </c>
      <c r="AJ173" s="88" t="s">
        <v>164</v>
      </c>
      <c r="AK173" s="45">
        <v>1</v>
      </c>
      <c r="AL173" s="432"/>
      <c r="AM173" s="432"/>
      <c r="AN173" s="432"/>
      <c r="AO173" s="432"/>
      <c r="AP173" s="432"/>
      <c r="AQ173" s="432"/>
      <c r="AR173" s="432"/>
      <c r="AS173" s="432"/>
      <c r="AT173" s="432"/>
      <c r="AU173" s="432"/>
      <c r="AV173" s="402">
        <v>859</v>
      </c>
      <c r="AW173" s="432"/>
      <c r="AX173" s="144"/>
    </row>
    <row r="174" spans="1:50" ht="19.5" customHeight="1" thickBot="1">
      <c r="A174" s="526" t="s">
        <v>246</v>
      </c>
      <c r="B174" s="119" t="s">
        <v>166</v>
      </c>
      <c r="C174" s="120" t="s">
        <v>167</v>
      </c>
      <c r="D174" s="122">
        <v>0.377</v>
      </c>
      <c r="E174" s="146">
        <v>0</v>
      </c>
      <c r="F174" s="45">
        <f t="shared" si="49"/>
        <v>0</v>
      </c>
      <c r="G174" s="147">
        <f t="shared" si="41"/>
        <v>0</v>
      </c>
      <c r="H174" s="147">
        <f t="shared" si="42"/>
        <v>0</v>
      </c>
      <c r="I174" s="147">
        <f t="shared" si="43"/>
        <v>0</v>
      </c>
      <c r="J174" s="147">
        <f t="shared" si="44"/>
        <v>0</v>
      </c>
      <c r="K174" s="104">
        <f t="shared" si="45"/>
        <v>0</v>
      </c>
      <c r="L174" s="147">
        <f t="shared" si="46"/>
        <v>0</v>
      </c>
      <c r="M174" s="17">
        <f t="shared" si="47"/>
        <v>0</v>
      </c>
      <c r="N174" s="147">
        <f t="shared" si="48"/>
        <v>0</v>
      </c>
      <c r="O174" s="404">
        <v>859</v>
      </c>
      <c r="P174" s="410"/>
      <c r="Q174" s="148" t="s">
        <v>148</v>
      </c>
      <c r="S174" s="441" t="s">
        <v>167</v>
      </c>
      <c r="T174" s="122">
        <v>0.377</v>
      </c>
      <c r="U174" s="432">
        <v>0</v>
      </c>
      <c r="V174" s="432">
        <f t="shared" si="61"/>
        <v>0</v>
      </c>
      <c r="W174" s="432">
        <f t="shared" si="51"/>
        <v>0</v>
      </c>
      <c r="X174" s="432">
        <f t="shared" si="52"/>
        <v>0</v>
      </c>
      <c r="Y174" s="478">
        <f t="shared" si="53"/>
        <v>0</v>
      </c>
      <c r="Z174" s="478">
        <f t="shared" si="54"/>
        <v>0</v>
      </c>
      <c r="AA174" s="478">
        <f t="shared" si="55"/>
        <v>0</v>
      </c>
      <c r="AB174" s="478">
        <f t="shared" si="56"/>
        <v>0</v>
      </c>
      <c r="AC174" s="478">
        <f t="shared" si="57"/>
        <v>0</v>
      </c>
      <c r="AD174" s="478">
        <f t="shared" si="58"/>
        <v>0</v>
      </c>
      <c r="AE174" s="404">
        <v>859</v>
      </c>
      <c r="AF174" s="502">
        <f t="shared" si="59"/>
        <v>0</v>
      </c>
      <c r="AG174" s="172" t="s">
        <v>148</v>
      </c>
      <c r="AI174" s="504">
        <f t="shared" si="60"/>
        <v>0</v>
      </c>
      <c r="AJ174" s="120" t="s">
        <v>167</v>
      </c>
      <c r="AK174" s="122">
        <v>0.377</v>
      </c>
      <c r="AL174" s="432"/>
      <c r="AM174" s="432"/>
      <c r="AN174" s="432"/>
      <c r="AO174" s="432"/>
      <c r="AP174" s="432"/>
      <c r="AQ174" s="432"/>
      <c r="AR174" s="432"/>
      <c r="AS174" s="432"/>
      <c r="AT174" s="432"/>
      <c r="AU174" s="432"/>
      <c r="AV174" s="404">
        <v>859</v>
      </c>
      <c r="AW174" s="432"/>
      <c r="AX174" s="148" t="s">
        <v>148</v>
      </c>
    </row>
    <row r="175" spans="1:50" ht="28.5" customHeight="1">
      <c r="A175" s="527" t="s">
        <v>308</v>
      </c>
      <c r="B175" s="116" t="s">
        <v>357</v>
      </c>
      <c r="C175" s="62" t="s">
        <v>164</v>
      </c>
      <c r="D175" s="64">
        <v>1</v>
      </c>
      <c r="E175" s="21">
        <v>0.40541999999999995</v>
      </c>
      <c r="F175" s="45">
        <f t="shared" si="49"/>
        <v>0.40541999999999995</v>
      </c>
      <c r="G175" s="149">
        <f t="shared" si="41"/>
        <v>4.0541999999999995E-2</v>
      </c>
      <c r="H175" s="149">
        <f t="shared" si="42"/>
        <v>0.44596199999999997</v>
      </c>
      <c r="I175" s="149">
        <f t="shared" si="43"/>
        <v>3.5676960000000001E-2</v>
      </c>
      <c r="J175" s="149">
        <f t="shared" si="44"/>
        <v>0.48163895999999995</v>
      </c>
      <c r="K175" s="79">
        <f t="shared" si="45"/>
        <v>1.4449168799999999E-2</v>
      </c>
      <c r="L175" s="149">
        <f t="shared" si="46"/>
        <v>0.49608812879999997</v>
      </c>
      <c r="M175" s="8">
        <f t="shared" si="47"/>
        <v>8.9295863183999985E-2</v>
      </c>
      <c r="N175" s="149">
        <f t="shared" si="48"/>
        <v>0.58538399198399993</v>
      </c>
      <c r="O175" s="399">
        <v>685</v>
      </c>
      <c r="P175" s="402">
        <f t="shared" si="50"/>
        <v>400.98803450903995</v>
      </c>
      <c r="Q175" s="80"/>
      <c r="S175" s="441" t="s">
        <v>164</v>
      </c>
      <c r="T175" s="64">
        <v>1</v>
      </c>
      <c r="U175" s="432">
        <v>1.2</v>
      </c>
      <c r="V175" s="432">
        <f t="shared" si="61"/>
        <v>1.2</v>
      </c>
      <c r="W175" s="432">
        <f t="shared" si="51"/>
        <v>0.12</v>
      </c>
      <c r="X175" s="432">
        <f t="shared" si="52"/>
        <v>1.3199999999999998</v>
      </c>
      <c r="Y175" s="478">
        <f t="shared" si="53"/>
        <v>0.10559999999999999</v>
      </c>
      <c r="Z175" s="478">
        <f t="shared" si="54"/>
        <v>1.4255999999999998</v>
      </c>
      <c r="AA175" s="478">
        <f t="shared" si="55"/>
        <v>4.2767999999999994E-2</v>
      </c>
      <c r="AB175" s="478">
        <f t="shared" si="56"/>
        <v>1.4683679999999997</v>
      </c>
      <c r="AC175" s="478">
        <f t="shared" si="57"/>
        <v>0.26430623999999991</v>
      </c>
      <c r="AD175" s="478">
        <f t="shared" si="58"/>
        <v>1.7326742399999997</v>
      </c>
      <c r="AE175" s="399">
        <v>685</v>
      </c>
      <c r="AF175" s="502">
        <f t="shared" si="59"/>
        <v>1186.8818543999998</v>
      </c>
      <c r="AG175" s="66"/>
      <c r="AI175" s="504">
        <f t="shared" si="60"/>
        <v>-785.89381989095989</v>
      </c>
      <c r="AJ175" s="62" t="s">
        <v>164</v>
      </c>
      <c r="AK175" s="64">
        <v>1</v>
      </c>
      <c r="AL175" s="432"/>
      <c r="AM175" s="432"/>
      <c r="AN175" s="432"/>
      <c r="AO175" s="432"/>
      <c r="AP175" s="432"/>
      <c r="AQ175" s="432"/>
      <c r="AR175" s="432"/>
      <c r="AS175" s="432"/>
      <c r="AT175" s="432"/>
      <c r="AU175" s="432"/>
      <c r="AV175" s="399">
        <v>685</v>
      </c>
      <c r="AW175" s="432"/>
      <c r="AX175" s="80"/>
    </row>
    <row r="176" spans="1:50" ht="28.5" customHeight="1" thickBot="1">
      <c r="A176" s="526" t="s">
        <v>247</v>
      </c>
      <c r="B176" s="117" t="s">
        <v>166</v>
      </c>
      <c r="C176" s="68" t="s">
        <v>167</v>
      </c>
      <c r="D176" s="70">
        <v>0.58799999999999997</v>
      </c>
      <c r="E176" s="150">
        <v>0</v>
      </c>
      <c r="F176" s="45">
        <f t="shared" si="49"/>
        <v>0</v>
      </c>
      <c r="G176" s="152">
        <f t="shared" si="41"/>
        <v>0</v>
      </c>
      <c r="H176" s="152">
        <f t="shared" si="42"/>
        <v>0</v>
      </c>
      <c r="I176" s="152">
        <f t="shared" si="43"/>
        <v>0</v>
      </c>
      <c r="J176" s="152">
        <f t="shared" si="44"/>
        <v>0</v>
      </c>
      <c r="K176" s="90">
        <f t="shared" si="45"/>
        <v>0</v>
      </c>
      <c r="L176" s="152">
        <f t="shared" si="46"/>
        <v>0</v>
      </c>
      <c r="M176" s="7">
        <f t="shared" si="47"/>
        <v>0</v>
      </c>
      <c r="N176" s="152">
        <f t="shared" si="48"/>
        <v>0</v>
      </c>
      <c r="O176" s="406">
        <v>685</v>
      </c>
      <c r="P176" s="404"/>
      <c r="Q176" s="153" t="s">
        <v>148</v>
      </c>
      <c r="S176" s="441" t="s">
        <v>167</v>
      </c>
      <c r="T176" s="70">
        <v>0.58799999999999997</v>
      </c>
      <c r="U176" s="432">
        <v>0</v>
      </c>
      <c r="V176" s="432">
        <f t="shared" si="61"/>
        <v>0</v>
      </c>
      <c r="W176" s="432">
        <f t="shared" si="51"/>
        <v>0</v>
      </c>
      <c r="X176" s="432">
        <f t="shared" si="52"/>
        <v>0</v>
      </c>
      <c r="Y176" s="478">
        <f t="shared" si="53"/>
        <v>0</v>
      </c>
      <c r="Z176" s="478">
        <f t="shared" si="54"/>
        <v>0</v>
      </c>
      <c r="AA176" s="478">
        <f t="shared" si="55"/>
        <v>0</v>
      </c>
      <c r="AB176" s="478">
        <f t="shared" si="56"/>
        <v>0</v>
      </c>
      <c r="AC176" s="478">
        <f t="shared" si="57"/>
        <v>0</v>
      </c>
      <c r="AD176" s="478">
        <f t="shared" si="58"/>
        <v>0</v>
      </c>
      <c r="AE176" s="406">
        <v>685</v>
      </c>
      <c r="AF176" s="502">
        <f t="shared" si="59"/>
        <v>0</v>
      </c>
      <c r="AG176" s="172" t="s">
        <v>148</v>
      </c>
      <c r="AI176" s="504">
        <f t="shared" si="60"/>
        <v>0</v>
      </c>
      <c r="AJ176" s="68" t="s">
        <v>167</v>
      </c>
      <c r="AK176" s="70">
        <v>0.58799999999999997</v>
      </c>
      <c r="AL176" s="432"/>
      <c r="AM176" s="432"/>
      <c r="AN176" s="432"/>
      <c r="AO176" s="432"/>
      <c r="AP176" s="432"/>
      <c r="AQ176" s="432"/>
      <c r="AR176" s="432"/>
      <c r="AS176" s="432"/>
      <c r="AT176" s="432"/>
      <c r="AU176" s="432"/>
      <c r="AV176" s="406">
        <v>685</v>
      </c>
      <c r="AW176" s="432"/>
      <c r="AX176" s="153" t="s">
        <v>148</v>
      </c>
    </row>
    <row r="177" spans="1:50" ht="28.5" customHeight="1">
      <c r="A177" s="527" t="s">
        <v>310</v>
      </c>
      <c r="B177" s="158" t="s">
        <v>358</v>
      </c>
      <c r="C177" s="88" t="s">
        <v>164</v>
      </c>
      <c r="D177" s="45">
        <v>1</v>
      </c>
      <c r="E177" s="39">
        <v>0.40541999999999995</v>
      </c>
      <c r="F177" s="45">
        <f t="shared" si="49"/>
        <v>0.40541999999999995</v>
      </c>
      <c r="G177" s="142">
        <f t="shared" si="41"/>
        <v>4.0541999999999995E-2</v>
      </c>
      <c r="H177" s="142">
        <f t="shared" si="42"/>
        <v>0.44596199999999997</v>
      </c>
      <c r="I177" s="142">
        <f t="shared" si="43"/>
        <v>3.5676960000000001E-2</v>
      </c>
      <c r="J177" s="142">
        <f t="shared" si="44"/>
        <v>0.48163895999999995</v>
      </c>
      <c r="K177" s="143">
        <f t="shared" si="45"/>
        <v>1.4449168799999999E-2</v>
      </c>
      <c r="L177" s="142">
        <f t="shared" si="46"/>
        <v>0.49608812879999997</v>
      </c>
      <c r="M177" s="16">
        <f t="shared" si="47"/>
        <v>8.9295863183999985E-2</v>
      </c>
      <c r="N177" s="142">
        <f t="shared" si="48"/>
        <v>0.58538399198399993</v>
      </c>
      <c r="O177" s="402">
        <v>1</v>
      </c>
      <c r="P177" s="400">
        <f t="shared" si="50"/>
        <v>0.58538399198399993</v>
      </c>
      <c r="Q177" s="144"/>
      <c r="S177" s="441" t="s">
        <v>164</v>
      </c>
      <c r="T177" s="45">
        <v>1</v>
      </c>
      <c r="U177" s="432">
        <v>1.2</v>
      </c>
      <c r="V177" s="432">
        <f t="shared" si="61"/>
        <v>1.2</v>
      </c>
      <c r="W177" s="432">
        <f t="shared" si="51"/>
        <v>0.12</v>
      </c>
      <c r="X177" s="432">
        <f t="shared" si="52"/>
        <v>1.3199999999999998</v>
      </c>
      <c r="Y177" s="478">
        <f t="shared" si="53"/>
        <v>0.10559999999999999</v>
      </c>
      <c r="Z177" s="478">
        <f t="shared" si="54"/>
        <v>1.4255999999999998</v>
      </c>
      <c r="AA177" s="478">
        <f t="shared" si="55"/>
        <v>4.2767999999999994E-2</v>
      </c>
      <c r="AB177" s="478">
        <f t="shared" si="56"/>
        <v>1.4683679999999997</v>
      </c>
      <c r="AC177" s="478">
        <f t="shared" si="57"/>
        <v>0.26430623999999991</v>
      </c>
      <c r="AD177" s="478">
        <f t="shared" si="58"/>
        <v>1.7326742399999997</v>
      </c>
      <c r="AE177" s="402">
        <v>1</v>
      </c>
      <c r="AF177" s="502">
        <f t="shared" si="59"/>
        <v>1.7326742399999997</v>
      </c>
      <c r="AG177" s="66"/>
      <c r="AI177" s="504">
        <f t="shared" si="60"/>
        <v>-1.1472902480159997</v>
      </c>
      <c r="AJ177" s="88" t="s">
        <v>164</v>
      </c>
      <c r="AK177" s="45">
        <v>1</v>
      </c>
      <c r="AL177" s="432"/>
      <c r="AM177" s="432"/>
      <c r="AN177" s="432"/>
      <c r="AO177" s="432"/>
      <c r="AP177" s="432"/>
      <c r="AQ177" s="432"/>
      <c r="AR177" s="432"/>
      <c r="AS177" s="432"/>
      <c r="AT177" s="432"/>
      <c r="AU177" s="432"/>
      <c r="AV177" s="402">
        <v>1</v>
      </c>
      <c r="AW177" s="432"/>
      <c r="AX177" s="144"/>
    </row>
    <row r="178" spans="1:50" ht="28.5" customHeight="1" thickBot="1">
      <c r="A178" s="526" t="s">
        <v>248</v>
      </c>
      <c r="B178" s="119" t="s">
        <v>166</v>
      </c>
      <c r="C178" s="120" t="s">
        <v>167</v>
      </c>
      <c r="D178" s="122">
        <v>0.58799999999999997</v>
      </c>
      <c r="E178" s="146">
        <v>0</v>
      </c>
      <c r="F178" s="45">
        <f t="shared" si="49"/>
        <v>0</v>
      </c>
      <c r="G178" s="147">
        <f t="shared" si="41"/>
        <v>0</v>
      </c>
      <c r="H178" s="147">
        <f t="shared" si="42"/>
        <v>0</v>
      </c>
      <c r="I178" s="147">
        <f t="shared" si="43"/>
        <v>0</v>
      </c>
      <c r="J178" s="147">
        <f t="shared" si="44"/>
        <v>0</v>
      </c>
      <c r="K178" s="104">
        <f t="shared" si="45"/>
        <v>0</v>
      </c>
      <c r="L178" s="147">
        <f t="shared" si="46"/>
        <v>0</v>
      </c>
      <c r="M178" s="17">
        <f t="shared" si="47"/>
        <v>0</v>
      </c>
      <c r="N178" s="147">
        <f t="shared" si="48"/>
        <v>0</v>
      </c>
      <c r="O178" s="404">
        <v>1</v>
      </c>
      <c r="P178" s="410"/>
      <c r="Q178" s="148" t="s">
        <v>148</v>
      </c>
      <c r="S178" s="441" t="s">
        <v>167</v>
      </c>
      <c r="T178" s="122">
        <v>0.58799999999999997</v>
      </c>
      <c r="U178" s="432">
        <v>0</v>
      </c>
      <c r="V178" s="432">
        <f t="shared" si="61"/>
        <v>0</v>
      </c>
      <c r="W178" s="432">
        <f t="shared" si="51"/>
        <v>0</v>
      </c>
      <c r="X178" s="432">
        <f t="shared" si="52"/>
        <v>0</v>
      </c>
      <c r="Y178" s="478">
        <f t="shared" si="53"/>
        <v>0</v>
      </c>
      <c r="Z178" s="478">
        <f t="shared" si="54"/>
        <v>0</v>
      </c>
      <c r="AA178" s="478">
        <f t="shared" si="55"/>
        <v>0</v>
      </c>
      <c r="AB178" s="478">
        <f t="shared" si="56"/>
        <v>0</v>
      </c>
      <c r="AC178" s="478">
        <f t="shared" si="57"/>
        <v>0</v>
      </c>
      <c r="AD178" s="478">
        <f t="shared" si="58"/>
        <v>0</v>
      </c>
      <c r="AE178" s="404">
        <v>1</v>
      </c>
      <c r="AF178" s="502">
        <f t="shared" si="59"/>
        <v>0</v>
      </c>
      <c r="AG178" s="172" t="s">
        <v>148</v>
      </c>
      <c r="AI178" s="504">
        <f t="shared" si="60"/>
        <v>0</v>
      </c>
      <c r="AJ178" s="120" t="s">
        <v>167</v>
      </c>
      <c r="AK178" s="122">
        <v>0.58799999999999997</v>
      </c>
      <c r="AL178" s="432"/>
      <c r="AM178" s="432"/>
      <c r="AN178" s="432"/>
      <c r="AO178" s="432"/>
      <c r="AP178" s="432"/>
      <c r="AQ178" s="432"/>
      <c r="AR178" s="432"/>
      <c r="AS178" s="432"/>
      <c r="AT178" s="432"/>
      <c r="AU178" s="432"/>
      <c r="AV178" s="404">
        <v>1</v>
      </c>
      <c r="AW178" s="432"/>
      <c r="AX178" s="148" t="s">
        <v>148</v>
      </c>
    </row>
    <row r="179" spans="1:50" ht="28.5" customHeight="1">
      <c r="A179" s="527" t="s">
        <v>311</v>
      </c>
      <c r="B179" s="61" t="s">
        <v>359</v>
      </c>
      <c r="C179" s="62" t="s">
        <v>164</v>
      </c>
      <c r="D179" s="64">
        <v>1</v>
      </c>
      <c r="E179" s="21">
        <v>0.40717999999999999</v>
      </c>
      <c r="F179" s="45">
        <f t="shared" si="49"/>
        <v>0.40717999999999999</v>
      </c>
      <c r="G179" s="149">
        <f t="shared" ref="G179:G190" si="62">F179*$G$4</f>
        <v>4.0718000000000004E-2</v>
      </c>
      <c r="H179" s="149">
        <f t="shared" ref="H179:H190" si="63">G179+F179</f>
        <v>0.44789800000000002</v>
      </c>
      <c r="I179" s="149">
        <f t="shared" ref="I179:I190" si="64">H179*$I$4</f>
        <v>3.5831840000000004E-2</v>
      </c>
      <c r="J179" s="149">
        <f t="shared" ref="J179:J190" si="65">I179+H179</f>
        <v>0.48372984000000002</v>
      </c>
      <c r="K179" s="79">
        <f t="shared" ref="K179:K190" si="66">J179*$K$4</f>
        <v>1.45118952E-2</v>
      </c>
      <c r="L179" s="149">
        <f t="shared" ref="L179:L190" si="67">J179+K179</f>
        <v>0.49824173520000004</v>
      </c>
      <c r="M179" s="8">
        <f t="shared" ref="M179:M190" si="68">L179*$M$4</f>
        <v>8.9683512335999999E-2</v>
      </c>
      <c r="N179" s="149">
        <f t="shared" ref="N179:N190" si="69">M179+L179</f>
        <v>0.58792524753600006</v>
      </c>
      <c r="O179" s="399">
        <v>461</v>
      </c>
      <c r="P179" s="402">
        <f t="shared" si="50"/>
        <v>271.03353911409602</v>
      </c>
      <c r="Q179" s="80"/>
      <c r="S179" s="441" t="s">
        <v>164</v>
      </c>
      <c r="T179" s="64">
        <v>1</v>
      </c>
      <c r="U179" s="432">
        <v>1.2</v>
      </c>
      <c r="V179" s="432">
        <f t="shared" si="61"/>
        <v>1.2</v>
      </c>
      <c r="W179" s="432">
        <f t="shared" si="51"/>
        <v>0.12</v>
      </c>
      <c r="X179" s="432">
        <f t="shared" si="52"/>
        <v>1.3199999999999998</v>
      </c>
      <c r="Y179" s="478">
        <f t="shared" si="53"/>
        <v>0.10559999999999999</v>
      </c>
      <c r="Z179" s="478">
        <f t="shared" si="54"/>
        <v>1.4255999999999998</v>
      </c>
      <c r="AA179" s="478">
        <f t="shared" si="55"/>
        <v>4.2767999999999994E-2</v>
      </c>
      <c r="AB179" s="478">
        <f t="shared" si="56"/>
        <v>1.4683679999999997</v>
      </c>
      <c r="AC179" s="478">
        <f t="shared" si="57"/>
        <v>0.26430623999999991</v>
      </c>
      <c r="AD179" s="478">
        <f t="shared" si="58"/>
        <v>1.7326742399999997</v>
      </c>
      <c r="AE179" s="399">
        <v>461</v>
      </c>
      <c r="AF179" s="502">
        <f t="shared" si="59"/>
        <v>798.76282463999985</v>
      </c>
      <c r="AG179" s="66"/>
      <c r="AI179" s="504">
        <f t="shared" si="60"/>
        <v>-527.72928552590383</v>
      </c>
      <c r="AJ179" s="62" t="s">
        <v>164</v>
      </c>
      <c r="AK179" s="64">
        <v>1</v>
      </c>
      <c r="AL179" s="432"/>
      <c r="AM179" s="432"/>
      <c r="AN179" s="432"/>
      <c r="AO179" s="432"/>
      <c r="AP179" s="432"/>
      <c r="AQ179" s="432"/>
      <c r="AR179" s="432"/>
      <c r="AS179" s="432"/>
      <c r="AT179" s="432"/>
      <c r="AU179" s="432"/>
      <c r="AV179" s="399">
        <v>461</v>
      </c>
      <c r="AW179" s="432"/>
      <c r="AX179" s="80"/>
    </row>
    <row r="180" spans="1:50" ht="28.5" customHeight="1" thickBot="1">
      <c r="A180" s="526" t="s">
        <v>249</v>
      </c>
      <c r="B180" s="67" t="s">
        <v>166</v>
      </c>
      <c r="C180" s="68" t="s">
        <v>167</v>
      </c>
      <c r="D180" s="70">
        <v>0.84799999999999998</v>
      </c>
      <c r="E180" s="150">
        <v>0</v>
      </c>
      <c r="F180" s="45">
        <f t="shared" si="49"/>
        <v>0</v>
      </c>
      <c r="G180" s="152">
        <f t="shared" si="62"/>
        <v>0</v>
      </c>
      <c r="H180" s="152">
        <f t="shared" si="63"/>
        <v>0</v>
      </c>
      <c r="I180" s="152">
        <f t="shared" si="64"/>
        <v>0</v>
      </c>
      <c r="J180" s="152">
        <f t="shared" si="65"/>
        <v>0</v>
      </c>
      <c r="K180" s="90">
        <f t="shared" si="66"/>
        <v>0</v>
      </c>
      <c r="L180" s="152">
        <f t="shared" si="67"/>
        <v>0</v>
      </c>
      <c r="M180" s="7">
        <f t="shared" si="68"/>
        <v>0</v>
      </c>
      <c r="N180" s="152">
        <f t="shared" si="69"/>
        <v>0</v>
      </c>
      <c r="O180" s="406">
        <v>461</v>
      </c>
      <c r="P180" s="404"/>
      <c r="Q180" s="153" t="s">
        <v>148</v>
      </c>
      <c r="S180" s="441" t="s">
        <v>167</v>
      </c>
      <c r="T180" s="70">
        <v>0.84799999999999998</v>
      </c>
      <c r="U180" s="432">
        <v>0</v>
      </c>
      <c r="V180" s="432">
        <f t="shared" si="61"/>
        <v>0</v>
      </c>
      <c r="W180" s="432">
        <f t="shared" si="51"/>
        <v>0</v>
      </c>
      <c r="X180" s="432">
        <f t="shared" si="52"/>
        <v>0</v>
      </c>
      <c r="Y180" s="478">
        <f t="shared" si="53"/>
        <v>0</v>
      </c>
      <c r="Z180" s="478">
        <f t="shared" si="54"/>
        <v>0</v>
      </c>
      <c r="AA180" s="478">
        <f t="shared" si="55"/>
        <v>0</v>
      </c>
      <c r="AB180" s="478">
        <f t="shared" si="56"/>
        <v>0</v>
      </c>
      <c r="AC180" s="478">
        <f t="shared" si="57"/>
        <v>0</v>
      </c>
      <c r="AD180" s="478">
        <f t="shared" si="58"/>
        <v>0</v>
      </c>
      <c r="AE180" s="406">
        <v>461</v>
      </c>
      <c r="AF180" s="502">
        <f t="shared" si="59"/>
        <v>0</v>
      </c>
      <c r="AG180" s="172" t="s">
        <v>148</v>
      </c>
      <c r="AI180" s="504">
        <f t="shared" si="60"/>
        <v>0</v>
      </c>
      <c r="AJ180" s="68" t="s">
        <v>167</v>
      </c>
      <c r="AK180" s="70">
        <v>0.84799999999999998</v>
      </c>
      <c r="AL180" s="432"/>
      <c r="AM180" s="432"/>
      <c r="AN180" s="432"/>
      <c r="AO180" s="432"/>
      <c r="AP180" s="432"/>
      <c r="AQ180" s="432"/>
      <c r="AR180" s="432"/>
      <c r="AS180" s="432"/>
      <c r="AT180" s="432"/>
      <c r="AU180" s="432"/>
      <c r="AV180" s="406">
        <v>461</v>
      </c>
      <c r="AW180" s="432"/>
      <c r="AX180" s="153" t="s">
        <v>148</v>
      </c>
    </row>
    <row r="181" spans="1:50" ht="28.5" customHeight="1">
      <c r="A181" s="527" t="s">
        <v>312</v>
      </c>
      <c r="B181" s="87" t="s">
        <v>360</v>
      </c>
      <c r="C181" s="88" t="s">
        <v>164</v>
      </c>
      <c r="D181" s="45">
        <v>1</v>
      </c>
      <c r="E181" s="39">
        <v>0.49718000000000001</v>
      </c>
      <c r="F181" s="45">
        <f t="shared" si="49"/>
        <v>0.49718000000000001</v>
      </c>
      <c r="G181" s="142">
        <f t="shared" si="62"/>
        <v>4.9718000000000005E-2</v>
      </c>
      <c r="H181" s="142">
        <f t="shared" si="63"/>
        <v>0.546898</v>
      </c>
      <c r="I181" s="142">
        <f t="shared" si="64"/>
        <v>4.375184E-2</v>
      </c>
      <c r="J181" s="142">
        <f t="shared" si="65"/>
        <v>0.59064983999999998</v>
      </c>
      <c r="K181" s="143">
        <f t="shared" si="66"/>
        <v>1.7719495199999998E-2</v>
      </c>
      <c r="L181" s="142">
        <f t="shared" si="67"/>
        <v>0.60836933520000003</v>
      </c>
      <c r="M181" s="16">
        <f t="shared" si="68"/>
        <v>0.10950648033599999</v>
      </c>
      <c r="N181" s="142">
        <f t="shared" si="69"/>
        <v>0.71787581553599999</v>
      </c>
      <c r="O181" s="402">
        <v>1</v>
      </c>
      <c r="P181" s="400">
        <f t="shared" si="50"/>
        <v>0.71787581553599999</v>
      </c>
      <c r="Q181" s="144"/>
      <c r="S181" s="441" t="s">
        <v>164</v>
      </c>
      <c r="T181" s="45">
        <v>1</v>
      </c>
      <c r="U181" s="432">
        <v>1.2</v>
      </c>
      <c r="V181" s="432">
        <f t="shared" si="61"/>
        <v>1.2</v>
      </c>
      <c r="W181" s="432">
        <f t="shared" si="51"/>
        <v>0.12</v>
      </c>
      <c r="X181" s="432">
        <f t="shared" si="52"/>
        <v>1.3199999999999998</v>
      </c>
      <c r="Y181" s="478">
        <f t="shared" si="53"/>
        <v>0.10559999999999999</v>
      </c>
      <c r="Z181" s="478">
        <f t="shared" si="54"/>
        <v>1.4255999999999998</v>
      </c>
      <c r="AA181" s="478">
        <f t="shared" si="55"/>
        <v>4.2767999999999994E-2</v>
      </c>
      <c r="AB181" s="478">
        <f t="shared" si="56"/>
        <v>1.4683679999999997</v>
      </c>
      <c r="AC181" s="478">
        <f t="shared" si="57"/>
        <v>0.26430623999999991</v>
      </c>
      <c r="AD181" s="478">
        <f t="shared" si="58"/>
        <v>1.7326742399999997</v>
      </c>
      <c r="AE181" s="402">
        <v>1</v>
      </c>
      <c r="AF181" s="502">
        <f t="shared" si="59"/>
        <v>1.7326742399999997</v>
      </c>
      <c r="AG181" s="66"/>
      <c r="AI181" s="504">
        <f t="shared" si="60"/>
        <v>-1.0147984244639998</v>
      </c>
      <c r="AJ181" s="88" t="s">
        <v>164</v>
      </c>
      <c r="AK181" s="45">
        <v>1</v>
      </c>
      <c r="AL181" s="432"/>
      <c r="AM181" s="432"/>
      <c r="AN181" s="432"/>
      <c r="AO181" s="432"/>
      <c r="AP181" s="432"/>
      <c r="AQ181" s="432"/>
      <c r="AR181" s="432"/>
      <c r="AS181" s="432"/>
      <c r="AT181" s="432"/>
      <c r="AU181" s="432"/>
      <c r="AV181" s="402">
        <v>1</v>
      </c>
      <c r="AW181" s="432"/>
      <c r="AX181" s="144"/>
    </row>
    <row r="182" spans="1:50" ht="28.5" customHeight="1" thickBot="1">
      <c r="A182" s="526" t="s">
        <v>250</v>
      </c>
      <c r="B182" s="155" t="s">
        <v>166</v>
      </c>
      <c r="C182" s="120" t="s">
        <v>167</v>
      </c>
      <c r="D182" s="122">
        <v>1.1499999999999999</v>
      </c>
      <c r="E182" s="146">
        <v>0</v>
      </c>
      <c r="F182" s="45">
        <f t="shared" ref="F182:F187" si="70">E182*D182</f>
        <v>0</v>
      </c>
      <c r="G182" s="147">
        <f t="shared" si="62"/>
        <v>0</v>
      </c>
      <c r="H182" s="147">
        <f t="shared" si="63"/>
        <v>0</v>
      </c>
      <c r="I182" s="147">
        <f t="shared" si="64"/>
        <v>0</v>
      </c>
      <c r="J182" s="147">
        <f t="shared" si="65"/>
        <v>0</v>
      </c>
      <c r="K182" s="104">
        <f t="shared" si="66"/>
        <v>0</v>
      </c>
      <c r="L182" s="147">
        <f t="shared" si="67"/>
        <v>0</v>
      </c>
      <c r="M182" s="17">
        <f t="shared" si="68"/>
        <v>0</v>
      </c>
      <c r="N182" s="147">
        <f t="shared" si="69"/>
        <v>0</v>
      </c>
      <c r="O182" s="404">
        <v>1</v>
      </c>
      <c r="P182" s="410"/>
      <c r="Q182" s="148" t="s">
        <v>148</v>
      </c>
      <c r="S182" s="441" t="s">
        <v>167</v>
      </c>
      <c r="T182" s="122">
        <v>1.1499999999999999</v>
      </c>
      <c r="U182" s="432">
        <v>0</v>
      </c>
      <c r="V182" s="432">
        <f t="shared" si="61"/>
        <v>0</v>
      </c>
      <c r="W182" s="432">
        <f t="shared" si="51"/>
        <v>0</v>
      </c>
      <c r="X182" s="432">
        <f t="shared" si="52"/>
        <v>0</v>
      </c>
      <c r="Y182" s="478">
        <f t="shared" si="53"/>
        <v>0</v>
      </c>
      <c r="Z182" s="478">
        <f t="shared" si="54"/>
        <v>0</v>
      </c>
      <c r="AA182" s="478">
        <f t="shared" si="55"/>
        <v>0</v>
      </c>
      <c r="AB182" s="478">
        <f t="shared" si="56"/>
        <v>0</v>
      </c>
      <c r="AC182" s="478">
        <f t="shared" si="57"/>
        <v>0</v>
      </c>
      <c r="AD182" s="478">
        <f t="shared" si="58"/>
        <v>0</v>
      </c>
      <c r="AE182" s="404">
        <v>1</v>
      </c>
      <c r="AF182" s="502">
        <f t="shared" si="59"/>
        <v>0</v>
      </c>
      <c r="AG182" s="172" t="s">
        <v>148</v>
      </c>
      <c r="AI182" s="504">
        <f t="shared" si="60"/>
        <v>0</v>
      </c>
      <c r="AJ182" s="120" t="s">
        <v>167</v>
      </c>
      <c r="AK182" s="122">
        <v>1.1499999999999999</v>
      </c>
      <c r="AL182" s="432"/>
      <c r="AM182" s="432"/>
      <c r="AN182" s="432"/>
      <c r="AO182" s="432"/>
      <c r="AP182" s="432"/>
      <c r="AQ182" s="432"/>
      <c r="AR182" s="432"/>
      <c r="AS182" s="432"/>
      <c r="AT182" s="432"/>
      <c r="AU182" s="432"/>
      <c r="AV182" s="404">
        <v>1</v>
      </c>
      <c r="AW182" s="432"/>
      <c r="AX182" s="148" t="s">
        <v>148</v>
      </c>
    </row>
    <row r="183" spans="1:50" ht="28.5" customHeight="1">
      <c r="A183" s="527" t="s">
        <v>314</v>
      </c>
      <c r="B183" s="116" t="s">
        <v>361</v>
      </c>
      <c r="C183" s="62" t="s">
        <v>164</v>
      </c>
      <c r="D183" s="200">
        <v>1</v>
      </c>
      <c r="E183" s="21">
        <v>0.46309999999999996</v>
      </c>
      <c r="F183" s="45">
        <f t="shared" si="70"/>
        <v>0.46309999999999996</v>
      </c>
      <c r="G183" s="149">
        <f t="shared" si="62"/>
        <v>4.6309999999999997E-2</v>
      </c>
      <c r="H183" s="149">
        <f t="shared" si="63"/>
        <v>0.50940999999999992</v>
      </c>
      <c r="I183" s="149">
        <f t="shared" si="64"/>
        <v>4.0752799999999992E-2</v>
      </c>
      <c r="J183" s="149">
        <f t="shared" si="65"/>
        <v>0.55016279999999995</v>
      </c>
      <c r="K183" s="79">
        <f t="shared" si="66"/>
        <v>1.6504883999999997E-2</v>
      </c>
      <c r="L183" s="149">
        <f t="shared" si="67"/>
        <v>0.566667684</v>
      </c>
      <c r="M183" s="8">
        <f t="shared" si="68"/>
        <v>0.10200018311999999</v>
      </c>
      <c r="N183" s="149">
        <f t="shared" si="69"/>
        <v>0.66866786712000004</v>
      </c>
      <c r="O183" s="399">
        <v>1</v>
      </c>
      <c r="P183" s="402">
        <f t="shared" ref="P183:P187" si="71">O183*N183</f>
        <v>0.66866786712000004</v>
      </c>
      <c r="Q183" s="80"/>
      <c r="S183" s="441" t="s">
        <v>164</v>
      </c>
      <c r="T183" s="200">
        <v>1</v>
      </c>
      <c r="U183" s="432">
        <v>1.2</v>
      </c>
      <c r="V183" s="432">
        <f t="shared" si="61"/>
        <v>1.2</v>
      </c>
      <c r="W183" s="432">
        <f t="shared" si="51"/>
        <v>0.12</v>
      </c>
      <c r="X183" s="432">
        <f t="shared" si="52"/>
        <v>1.3199999999999998</v>
      </c>
      <c r="Y183" s="478">
        <f t="shared" si="53"/>
        <v>0.10559999999999999</v>
      </c>
      <c r="Z183" s="478">
        <f t="shared" si="54"/>
        <v>1.4255999999999998</v>
      </c>
      <c r="AA183" s="478">
        <f t="shared" si="55"/>
        <v>4.2767999999999994E-2</v>
      </c>
      <c r="AB183" s="478">
        <f t="shared" si="56"/>
        <v>1.4683679999999997</v>
      </c>
      <c r="AC183" s="478">
        <f t="shared" si="57"/>
        <v>0.26430623999999991</v>
      </c>
      <c r="AD183" s="478">
        <f t="shared" si="58"/>
        <v>1.7326742399999997</v>
      </c>
      <c r="AE183" s="399">
        <v>1</v>
      </c>
      <c r="AF183" s="502">
        <f t="shared" si="59"/>
        <v>1.7326742399999997</v>
      </c>
      <c r="AG183" s="66"/>
      <c r="AI183" s="504">
        <f t="shared" si="60"/>
        <v>-1.0640063728799998</v>
      </c>
      <c r="AJ183" s="62" t="s">
        <v>164</v>
      </c>
      <c r="AK183" s="200">
        <v>1</v>
      </c>
      <c r="AL183" s="432"/>
      <c r="AM183" s="432"/>
      <c r="AN183" s="432"/>
      <c r="AO183" s="432"/>
      <c r="AP183" s="432"/>
      <c r="AQ183" s="432"/>
      <c r="AR183" s="432"/>
      <c r="AS183" s="432"/>
      <c r="AT183" s="432"/>
      <c r="AU183" s="432"/>
      <c r="AV183" s="399">
        <v>1</v>
      </c>
      <c r="AW183" s="432"/>
      <c r="AX183" s="80"/>
    </row>
    <row r="184" spans="1:50" ht="28.5" customHeight="1" thickBot="1">
      <c r="A184" s="526" t="s">
        <v>251</v>
      </c>
      <c r="B184" s="181" t="s">
        <v>166</v>
      </c>
      <c r="C184" s="68" t="s">
        <v>167</v>
      </c>
      <c r="D184" s="70">
        <v>1.91</v>
      </c>
      <c r="E184" s="150">
        <v>0</v>
      </c>
      <c r="F184" s="45">
        <f t="shared" si="70"/>
        <v>0</v>
      </c>
      <c r="G184" s="152">
        <f t="shared" si="62"/>
        <v>0</v>
      </c>
      <c r="H184" s="152">
        <f t="shared" si="63"/>
        <v>0</v>
      </c>
      <c r="I184" s="152">
        <f t="shared" si="64"/>
        <v>0</v>
      </c>
      <c r="J184" s="152">
        <f t="shared" si="65"/>
        <v>0</v>
      </c>
      <c r="K184" s="90">
        <f t="shared" si="66"/>
        <v>0</v>
      </c>
      <c r="L184" s="152">
        <f t="shared" si="67"/>
        <v>0</v>
      </c>
      <c r="M184" s="7">
        <f t="shared" si="68"/>
        <v>0</v>
      </c>
      <c r="N184" s="152">
        <f t="shared" si="69"/>
        <v>0</v>
      </c>
      <c r="O184" s="406">
        <v>1</v>
      </c>
      <c r="P184" s="404"/>
      <c r="Q184" s="153" t="s">
        <v>148</v>
      </c>
      <c r="S184" s="441" t="s">
        <v>167</v>
      </c>
      <c r="T184" s="70">
        <v>1.91</v>
      </c>
      <c r="U184" s="432">
        <v>0</v>
      </c>
      <c r="V184" s="432">
        <f t="shared" si="61"/>
        <v>0</v>
      </c>
      <c r="W184" s="432">
        <f t="shared" si="51"/>
        <v>0</v>
      </c>
      <c r="X184" s="432">
        <f t="shared" si="52"/>
        <v>0</v>
      </c>
      <c r="Y184" s="478">
        <f t="shared" si="53"/>
        <v>0</v>
      </c>
      <c r="Z184" s="478">
        <f t="shared" si="54"/>
        <v>0</v>
      </c>
      <c r="AA184" s="478">
        <f t="shared" si="55"/>
        <v>0</v>
      </c>
      <c r="AB184" s="478">
        <f t="shared" si="56"/>
        <v>0</v>
      </c>
      <c r="AC184" s="478">
        <f t="shared" si="57"/>
        <v>0</v>
      </c>
      <c r="AD184" s="478">
        <f t="shared" si="58"/>
        <v>0</v>
      </c>
      <c r="AE184" s="406">
        <v>1</v>
      </c>
      <c r="AF184" s="502">
        <f t="shared" si="59"/>
        <v>0</v>
      </c>
      <c r="AG184" s="172" t="s">
        <v>148</v>
      </c>
      <c r="AI184" s="504">
        <f t="shared" si="60"/>
        <v>0</v>
      </c>
      <c r="AJ184" s="68" t="s">
        <v>167</v>
      </c>
      <c r="AK184" s="70">
        <v>1.91</v>
      </c>
      <c r="AL184" s="432"/>
      <c r="AM184" s="432"/>
      <c r="AN184" s="432"/>
      <c r="AO184" s="432"/>
      <c r="AP184" s="432"/>
      <c r="AQ184" s="432"/>
      <c r="AR184" s="432"/>
      <c r="AS184" s="432"/>
      <c r="AT184" s="432"/>
      <c r="AU184" s="432"/>
      <c r="AV184" s="406">
        <v>1</v>
      </c>
      <c r="AW184" s="432"/>
      <c r="AX184" s="153" t="s">
        <v>148</v>
      </c>
    </row>
    <row r="185" spans="1:50" ht="28.5" customHeight="1">
      <c r="A185" s="527" t="s">
        <v>300</v>
      </c>
      <c r="B185" s="196" t="s">
        <v>322</v>
      </c>
      <c r="C185" s="88" t="s">
        <v>164</v>
      </c>
      <c r="D185" s="89">
        <v>1</v>
      </c>
      <c r="E185" s="39">
        <v>0.28373999999999999</v>
      </c>
      <c r="F185" s="45">
        <f t="shared" si="70"/>
        <v>0.28373999999999999</v>
      </c>
      <c r="G185" s="142">
        <f t="shared" si="62"/>
        <v>2.8374E-2</v>
      </c>
      <c r="H185" s="142">
        <f t="shared" si="63"/>
        <v>0.312114</v>
      </c>
      <c r="I185" s="142">
        <f t="shared" si="64"/>
        <v>2.4969120000000001E-2</v>
      </c>
      <c r="J185" s="142">
        <f t="shared" si="65"/>
        <v>0.33708312000000001</v>
      </c>
      <c r="K185" s="143">
        <f t="shared" si="66"/>
        <v>1.01124936E-2</v>
      </c>
      <c r="L185" s="142">
        <f t="shared" si="67"/>
        <v>0.34719561360000001</v>
      </c>
      <c r="M185" s="16">
        <f t="shared" si="68"/>
        <v>6.2495210448000001E-2</v>
      </c>
      <c r="N185" s="142">
        <f t="shared" si="69"/>
        <v>0.409690824048</v>
      </c>
      <c r="O185" s="402">
        <v>125</v>
      </c>
      <c r="P185" s="400">
        <f t="shared" si="71"/>
        <v>51.211353006000003</v>
      </c>
      <c r="Q185" s="144"/>
      <c r="S185" s="441" t="s">
        <v>164</v>
      </c>
      <c r="T185" s="89">
        <v>1</v>
      </c>
      <c r="U185" s="432">
        <v>0.2</v>
      </c>
      <c r="V185" s="432">
        <f t="shared" si="61"/>
        <v>0.2</v>
      </c>
      <c r="W185" s="432">
        <f t="shared" si="51"/>
        <v>2.0000000000000004E-2</v>
      </c>
      <c r="X185" s="432">
        <f t="shared" si="52"/>
        <v>0.22000000000000003</v>
      </c>
      <c r="Y185" s="478">
        <f t="shared" si="53"/>
        <v>1.7600000000000001E-2</v>
      </c>
      <c r="Z185" s="478">
        <f t="shared" si="54"/>
        <v>0.23760000000000003</v>
      </c>
      <c r="AA185" s="478">
        <f t="shared" si="55"/>
        <v>7.1280000000000007E-3</v>
      </c>
      <c r="AB185" s="478">
        <f t="shared" si="56"/>
        <v>0.24472800000000003</v>
      </c>
      <c r="AC185" s="478">
        <f t="shared" si="57"/>
        <v>4.4051040000000007E-2</v>
      </c>
      <c r="AD185" s="478">
        <f t="shared" si="58"/>
        <v>0.28877904000000004</v>
      </c>
      <c r="AE185" s="402">
        <v>125</v>
      </c>
      <c r="AF185" s="502">
        <f t="shared" si="59"/>
        <v>36.097380000000008</v>
      </c>
      <c r="AG185" s="66"/>
      <c r="AI185" s="504">
        <f t="shared" si="60"/>
        <v>15.113973005999995</v>
      </c>
      <c r="AJ185" s="88" t="s">
        <v>164</v>
      </c>
      <c r="AK185" s="89">
        <v>1</v>
      </c>
      <c r="AL185" s="432"/>
      <c r="AM185" s="432"/>
      <c r="AN185" s="432"/>
      <c r="AO185" s="432"/>
      <c r="AP185" s="432"/>
      <c r="AQ185" s="432"/>
      <c r="AR185" s="432"/>
      <c r="AS185" s="432"/>
      <c r="AT185" s="432"/>
      <c r="AU185" s="432"/>
      <c r="AV185" s="402">
        <v>125</v>
      </c>
      <c r="AW185" s="432"/>
      <c r="AX185" s="144"/>
    </row>
    <row r="186" spans="1:50" ht="19.5" customHeight="1" thickBot="1">
      <c r="A186" s="526" t="s">
        <v>252</v>
      </c>
      <c r="B186" s="117" t="s">
        <v>166</v>
      </c>
      <c r="C186" s="68" t="s">
        <v>167</v>
      </c>
      <c r="D186" s="69">
        <v>3.1100000000000003E-2</v>
      </c>
      <c r="E186" s="150">
        <v>0</v>
      </c>
      <c r="F186" s="45">
        <f t="shared" si="70"/>
        <v>0</v>
      </c>
      <c r="G186" s="152">
        <f t="shared" si="62"/>
        <v>0</v>
      </c>
      <c r="H186" s="152">
        <f t="shared" si="63"/>
        <v>0</v>
      </c>
      <c r="I186" s="152">
        <f t="shared" si="64"/>
        <v>0</v>
      </c>
      <c r="J186" s="152">
        <f t="shared" si="65"/>
        <v>0</v>
      </c>
      <c r="K186" s="90">
        <f t="shared" si="66"/>
        <v>0</v>
      </c>
      <c r="L186" s="152">
        <f t="shared" si="67"/>
        <v>0</v>
      </c>
      <c r="M186" s="7">
        <f t="shared" si="68"/>
        <v>0</v>
      </c>
      <c r="N186" s="152">
        <f t="shared" si="69"/>
        <v>0</v>
      </c>
      <c r="O186" s="406">
        <v>125</v>
      </c>
      <c r="P186" s="410"/>
      <c r="Q186" s="153" t="s">
        <v>148</v>
      </c>
      <c r="S186" s="441" t="s">
        <v>167</v>
      </c>
      <c r="T186" s="69">
        <v>3.1100000000000003E-2</v>
      </c>
      <c r="U186" s="432">
        <v>0</v>
      </c>
      <c r="V186" s="432">
        <f t="shared" si="61"/>
        <v>0</v>
      </c>
      <c r="W186" s="432">
        <f t="shared" si="51"/>
        <v>0</v>
      </c>
      <c r="X186" s="432">
        <f t="shared" si="52"/>
        <v>0</v>
      </c>
      <c r="Y186" s="478">
        <f t="shared" si="53"/>
        <v>0</v>
      </c>
      <c r="Z186" s="478">
        <f t="shared" si="54"/>
        <v>0</v>
      </c>
      <c r="AA186" s="478">
        <f t="shared" si="55"/>
        <v>0</v>
      </c>
      <c r="AB186" s="478">
        <f t="shared" si="56"/>
        <v>0</v>
      </c>
      <c r="AC186" s="478">
        <f t="shared" si="57"/>
        <v>0</v>
      </c>
      <c r="AD186" s="478">
        <f t="shared" si="58"/>
        <v>0</v>
      </c>
      <c r="AE186" s="406">
        <v>125</v>
      </c>
      <c r="AF186" s="502">
        <f t="shared" si="59"/>
        <v>0</v>
      </c>
      <c r="AG186" s="172" t="s">
        <v>148</v>
      </c>
      <c r="AI186" s="504">
        <f t="shared" si="60"/>
        <v>0</v>
      </c>
      <c r="AJ186" s="68" t="s">
        <v>167</v>
      </c>
      <c r="AK186" s="69">
        <v>3.1100000000000003E-2</v>
      </c>
      <c r="AL186" s="432"/>
      <c r="AM186" s="432"/>
      <c r="AN186" s="432"/>
      <c r="AO186" s="432"/>
      <c r="AP186" s="432"/>
      <c r="AQ186" s="432"/>
      <c r="AR186" s="432"/>
      <c r="AS186" s="432"/>
      <c r="AT186" s="432"/>
      <c r="AU186" s="432"/>
      <c r="AV186" s="406">
        <v>125</v>
      </c>
      <c r="AW186" s="432"/>
      <c r="AX186" s="153" t="s">
        <v>148</v>
      </c>
    </row>
    <row r="187" spans="1:50" ht="52.5" customHeight="1">
      <c r="A187" s="527">
        <v>99</v>
      </c>
      <c r="B187" s="84" t="s">
        <v>289</v>
      </c>
      <c r="C187" s="192" t="s">
        <v>290</v>
      </c>
      <c r="D187" s="163">
        <v>1</v>
      </c>
      <c r="E187" s="164">
        <v>115.16</v>
      </c>
      <c r="F187" s="45">
        <f t="shared" si="70"/>
        <v>115.16</v>
      </c>
      <c r="G187" s="149">
        <f t="shared" si="62"/>
        <v>11.516</v>
      </c>
      <c r="H187" s="149">
        <f t="shared" si="63"/>
        <v>126.676</v>
      </c>
      <c r="I187" s="149">
        <f t="shared" si="64"/>
        <v>10.134080000000001</v>
      </c>
      <c r="J187" s="149">
        <f t="shared" si="65"/>
        <v>136.81008</v>
      </c>
      <c r="K187" s="79">
        <f t="shared" si="66"/>
        <v>4.1043023999999999</v>
      </c>
      <c r="L187" s="149">
        <f t="shared" si="67"/>
        <v>140.91438239999999</v>
      </c>
      <c r="M187" s="8">
        <f t="shared" si="68"/>
        <v>25.364588831999999</v>
      </c>
      <c r="N187" s="149">
        <f t="shared" si="69"/>
        <v>166.278971232</v>
      </c>
      <c r="O187" s="399">
        <v>163</v>
      </c>
      <c r="P187" s="402">
        <f t="shared" si="71"/>
        <v>27103.472310816</v>
      </c>
      <c r="Q187" s="80"/>
      <c r="S187" s="438" t="s">
        <v>290</v>
      </c>
      <c r="T187" s="163">
        <v>1</v>
      </c>
      <c r="U187" s="432">
        <v>50</v>
      </c>
      <c r="V187" s="432">
        <f t="shared" si="61"/>
        <v>50</v>
      </c>
      <c r="W187" s="432">
        <f t="shared" si="51"/>
        <v>5</v>
      </c>
      <c r="X187" s="432">
        <f t="shared" si="52"/>
        <v>55</v>
      </c>
      <c r="Y187" s="478">
        <f t="shared" si="53"/>
        <v>4.4000000000000004</v>
      </c>
      <c r="Z187" s="478">
        <f t="shared" si="54"/>
        <v>59.4</v>
      </c>
      <c r="AA187" s="478">
        <f t="shared" si="55"/>
        <v>1.7819999999999998</v>
      </c>
      <c r="AB187" s="478">
        <f t="shared" si="56"/>
        <v>61.181999999999995</v>
      </c>
      <c r="AC187" s="478">
        <f t="shared" si="57"/>
        <v>11.012759999999998</v>
      </c>
      <c r="AD187" s="478">
        <f t="shared" si="58"/>
        <v>72.194759999999988</v>
      </c>
      <c r="AE187" s="399">
        <v>163</v>
      </c>
      <c r="AF187" s="502">
        <f t="shared" si="59"/>
        <v>11767.745879999999</v>
      </c>
      <c r="AG187" s="66"/>
      <c r="AI187" s="504">
        <f t="shared" si="60"/>
        <v>15335.726430816001</v>
      </c>
      <c r="AJ187" s="192" t="s">
        <v>290</v>
      </c>
      <c r="AK187" s="163">
        <v>1</v>
      </c>
      <c r="AL187" s="432"/>
      <c r="AM187" s="432"/>
      <c r="AN187" s="432"/>
      <c r="AO187" s="432"/>
      <c r="AP187" s="432"/>
      <c r="AQ187" s="432"/>
      <c r="AR187" s="432"/>
      <c r="AS187" s="432"/>
      <c r="AT187" s="432"/>
      <c r="AU187" s="432"/>
      <c r="AV187" s="399">
        <v>163</v>
      </c>
      <c r="AW187" s="432"/>
      <c r="AX187" s="80"/>
    </row>
    <row r="188" spans="1:50" ht="18.75" customHeight="1">
      <c r="A188" s="527"/>
      <c r="B188" s="174" t="s">
        <v>452</v>
      </c>
      <c r="C188" s="173"/>
      <c r="D188" s="174"/>
      <c r="E188" s="175"/>
      <c r="F188" s="45"/>
      <c r="G188" s="142"/>
      <c r="H188" s="142"/>
      <c r="I188" s="142"/>
      <c r="J188" s="142"/>
      <c r="K188" s="143"/>
      <c r="L188" s="142"/>
      <c r="M188" s="16"/>
      <c r="N188" s="142"/>
      <c r="O188" s="402"/>
      <c r="P188" s="402"/>
      <c r="Q188" s="144"/>
      <c r="S188" s="438"/>
      <c r="T188" s="174"/>
      <c r="U188" s="432">
        <v>0</v>
      </c>
      <c r="V188" s="432">
        <f t="shared" si="61"/>
        <v>0</v>
      </c>
      <c r="W188" s="432">
        <f t="shared" si="51"/>
        <v>0</v>
      </c>
      <c r="X188" s="432">
        <f t="shared" si="52"/>
        <v>0</v>
      </c>
      <c r="Y188" s="478">
        <f t="shared" si="53"/>
        <v>0</v>
      </c>
      <c r="Z188" s="478">
        <f t="shared" si="54"/>
        <v>0</v>
      </c>
      <c r="AA188" s="478">
        <f t="shared" si="55"/>
        <v>0</v>
      </c>
      <c r="AB188" s="478">
        <f t="shared" si="56"/>
        <v>0</v>
      </c>
      <c r="AC188" s="478">
        <f t="shared" si="57"/>
        <v>0</v>
      </c>
      <c r="AD188" s="478">
        <f t="shared" si="58"/>
        <v>0</v>
      </c>
      <c r="AE188" s="402"/>
      <c r="AF188" s="502">
        <f t="shared" si="59"/>
        <v>0</v>
      </c>
      <c r="AG188" s="66"/>
      <c r="AI188" s="504">
        <f t="shared" si="60"/>
        <v>0</v>
      </c>
      <c r="AJ188" s="173"/>
      <c r="AK188" s="174"/>
      <c r="AL188" s="432"/>
      <c r="AM188" s="432"/>
      <c r="AN188" s="432"/>
      <c r="AO188" s="432"/>
      <c r="AP188" s="432"/>
      <c r="AQ188" s="432"/>
      <c r="AR188" s="432"/>
      <c r="AS188" s="432"/>
      <c r="AT188" s="432"/>
      <c r="AU188" s="432"/>
      <c r="AV188" s="402"/>
      <c r="AW188" s="432"/>
      <c r="AX188" s="144"/>
    </row>
    <row r="189" spans="1:50" ht="18.75" customHeight="1">
      <c r="A189" s="528" t="s">
        <v>253</v>
      </c>
      <c r="B189" s="179" t="s">
        <v>796</v>
      </c>
      <c r="C189" s="176" t="s">
        <v>292</v>
      </c>
      <c r="D189" s="177">
        <v>0.05</v>
      </c>
      <c r="E189" s="10">
        <f>125*1.05</f>
        <v>131.25</v>
      </c>
      <c r="F189" s="45">
        <f>E189*D189</f>
        <v>6.5625</v>
      </c>
      <c r="G189" s="142">
        <f t="shared" si="62"/>
        <v>0.65625</v>
      </c>
      <c r="H189" s="142">
        <f t="shared" si="63"/>
        <v>7.21875</v>
      </c>
      <c r="I189" s="142">
        <f t="shared" si="64"/>
        <v>0.57750000000000001</v>
      </c>
      <c r="J189" s="142">
        <f t="shared" si="65"/>
        <v>7.7962499999999997</v>
      </c>
      <c r="K189" s="143">
        <f t="shared" si="66"/>
        <v>0.23388749999999997</v>
      </c>
      <c r="L189" s="142">
        <f t="shared" si="67"/>
        <v>8.0301375000000004</v>
      </c>
      <c r="M189" s="16">
        <f t="shared" si="68"/>
        <v>1.4454247499999999</v>
      </c>
      <c r="N189" s="142">
        <f t="shared" si="69"/>
        <v>9.4755622499999994</v>
      </c>
      <c r="O189" s="402">
        <f>O187*D189</f>
        <v>8.15</v>
      </c>
      <c r="P189" s="402">
        <f>O189*N189</f>
        <v>77.225832337499995</v>
      </c>
      <c r="Q189" s="172"/>
      <c r="S189" s="438" t="s">
        <v>292</v>
      </c>
      <c r="T189" s="177">
        <v>0.05</v>
      </c>
      <c r="U189" s="432">
        <v>90</v>
      </c>
      <c r="V189" s="432">
        <f t="shared" si="61"/>
        <v>4.5</v>
      </c>
      <c r="W189" s="432">
        <f t="shared" si="51"/>
        <v>0.45</v>
      </c>
      <c r="X189" s="432">
        <f t="shared" si="52"/>
        <v>4.95</v>
      </c>
      <c r="Y189" s="478">
        <f t="shared" si="53"/>
        <v>0.39600000000000002</v>
      </c>
      <c r="Z189" s="478">
        <f t="shared" si="54"/>
        <v>5.3460000000000001</v>
      </c>
      <c r="AA189" s="478">
        <f t="shared" si="55"/>
        <v>0.16037999999999999</v>
      </c>
      <c r="AB189" s="478">
        <f t="shared" si="56"/>
        <v>5.5063800000000001</v>
      </c>
      <c r="AC189" s="478">
        <f t="shared" si="57"/>
        <v>0.99114839999999993</v>
      </c>
      <c r="AD189" s="478">
        <f t="shared" si="58"/>
        <v>6.4975284000000002</v>
      </c>
      <c r="AE189" s="402">
        <v>8.15</v>
      </c>
      <c r="AF189" s="502">
        <f t="shared" si="59"/>
        <v>52.954856460000002</v>
      </c>
      <c r="AG189" s="172"/>
      <c r="AI189" s="504">
        <f t="shared" si="60"/>
        <v>24.270975877499993</v>
      </c>
      <c r="AJ189" s="176" t="s">
        <v>292</v>
      </c>
      <c r="AK189" s="177">
        <v>0.05</v>
      </c>
      <c r="AL189" s="432"/>
      <c r="AM189" s="432"/>
      <c r="AN189" s="432"/>
      <c r="AO189" s="432"/>
      <c r="AP189" s="432"/>
      <c r="AQ189" s="432"/>
      <c r="AR189" s="432"/>
      <c r="AS189" s="432"/>
      <c r="AT189" s="432"/>
      <c r="AU189" s="432"/>
      <c r="AV189" s="402">
        <f>AV187*AK189</f>
        <v>8.15</v>
      </c>
      <c r="AW189" s="432"/>
      <c r="AX189" s="172"/>
    </row>
    <row r="190" spans="1:50" ht="19.5" customHeight="1" thickBot="1">
      <c r="A190" s="526" t="s">
        <v>470</v>
      </c>
      <c r="B190" s="85" t="s">
        <v>294</v>
      </c>
      <c r="C190" s="193" t="s">
        <v>292</v>
      </c>
      <c r="D190" s="168">
        <v>0.2</v>
      </c>
      <c r="E190" s="485">
        <v>28.476000000000003</v>
      </c>
      <c r="F190" s="45">
        <f>E190*D190</f>
        <v>5.6952000000000007</v>
      </c>
      <c r="G190" s="152">
        <f t="shared" si="62"/>
        <v>0.56952000000000014</v>
      </c>
      <c r="H190" s="152">
        <f t="shared" si="63"/>
        <v>6.2647200000000005</v>
      </c>
      <c r="I190" s="152">
        <f t="shared" si="64"/>
        <v>0.5011776</v>
      </c>
      <c r="J190" s="152">
        <f t="shared" si="65"/>
        <v>6.7658976000000006</v>
      </c>
      <c r="K190" s="90">
        <f t="shared" si="66"/>
        <v>0.202976928</v>
      </c>
      <c r="L190" s="152">
        <f t="shared" si="67"/>
        <v>6.9688745280000006</v>
      </c>
      <c r="M190" s="7">
        <f t="shared" si="68"/>
        <v>1.2543974150400001</v>
      </c>
      <c r="N190" s="152">
        <f t="shared" si="69"/>
        <v>8.2232719430400003</v>
      </c>
      <c r="O190" s="406">
        <f>O187*D190</f>
        <v>32.6</v>
      </c>
      <c r="P190" s="402">
        <f>O190*N190</f>
        <v>268.07866534310403</v>
      </c>
      <c r="Q190" s="371"/>
      <c r="S190" s="438" t="s">
        <v>292</v>
      </c>
      <c r="T190" s="168">
        <v>0.2</v>
      </c>
      <c r="U190" s="432">
        <v>25</v>
      </c>
      <c r="V190" s="432">
        <f t="shared" si="61"/>
        <v>5</v>
      </c>
      <c r="W190" s="432">
        <f t="shared" si="51"/>
        <v>0.5</v>
      </c>
      <c r="X190" s="432">
        <f t="shared" si="52"/>
        <v>5.5</v>
      </c>
      <c r="Y190" s="478">
        <f t="shared" si="53"/>
        <v>0.44</v>
      </c>
      <c r="Z190" s="478">
        <f t="shared" si="54"/>
        <v>5.94</v>
      </c>
      <c r="AA190" s="478">
        <f t="shared" si="55"/>
        <v>0.1782</v>
      </c>
      <c r="AB190" s="478">
        <f t="shared" si="56"/>
        <v>6.1182000000000007</v>
      </c>
      <c r="AC190" s="478">
        <f t="shared" si="57"/>
        <v>1.1012760000000001</v>
      </c>
      <c r="AD190" s="478">
        <f t="shared" si="58"/>
        <v>7.2194760000000011</v>
      </c>
      <c r="AE190" s="406">
        <v>32.6</v>
      </c>
      <c r="AF190" s="502">
        <f t="shared" si="59"/>
        <v>235.35491760000005</v>
      </c>
      <c r="AG190" s="461"/>
      <c r="AI190" s="504">
        <f t="shared" si="60"/>
        <v>32.723747743103985</v>
      </c>
      <c r="AJ190" s="193" t="s">
        <v>292</v>
      </c>
      <c r="AK190" s="168">
        <v>0.2</v>
      </c>
      <c r="AL190" s="432"/>
      <c r="AM190" s="432"/>
      <c r="AN190" s="432"/>
      <c r="AO190" s="432"/>
      <c r="AP190" s="432"/>
      <c r="AQ190" s="432"/>
      <c r="AR190" s="432"/>
      <c r="AS190" s="432"/>
      <c r="AT190" s="432"/>
      <c r="AU190" s="432"/>
      <c r="AV190" s="406">
        <f>AV187*AK190</f>
        <v>32.6</v>
      </c>
      <c r="AW190" s="432"/>
      <c r="AX190" s="371"/>
    </row>
    <row r="191" spans="1:50" ht="23.25" customHeight="1" thickBot="1">
      <c r="A191" s="551"/>
      <c r="B191" s="348" t="s">
        <v>399</v>
      </c>
      <c r="C191" s="349"/>
      <c r="D191" s="349"/>
      <c r="E191" s="349"/>
      <c r="F191" s="350"/>
      <c r="G191" s="349"/>
      <c r="H191" s="349"/>
      <c r="I191" s="349"/>
      <c r="J191" s="349"/>
      <c r="K191" s="349"/>
      <c r="L191" s="349"/>
      <c r="M191" s="349"/>
      <c r="N191" s="349"/>
      <c r="O191" s="413"/>
      <c r="P191" s="413"/>
      <c r="Q191" s="351"/>
      <c r="S191" s="439"/>
      <c r="T191" s="349"/>
      <c r="U191" s="433"/>
      <c r="V191" s="432">
        <f t="shared" si="61"/>
        <v>0</v>
      </c>
      <c r="W191" s="432">
        <f t="shared" si="51"/>
        <v>0</v>
      </c>
      <c r="X191" s="432">
        <f t="shared" si="52"/>
        <v>0</v>
      </c>
      <c r="Y191" s="478">
        <f t="shared" si="53"/>
        <v>0</v>
      </c>
      <c r="Z191" s="478">
        <f t="shared" si="54"/>
        <v>0</v>
      </c>
      <c r="AA191" s="478">
        <f t="shared" si="55"/>
        <v>0</v>
      </c>
      <c r="AB191" s="478">
        <f t="shared" si="56"/>
        <v>0</v>
      </c>
      <c r="AC191" s="478">
        <f t="shared" si="57"/>
        <v>0</v>
      </c>
      <c r="AD191" s="478">
        <f t="shared" si="58"/>
        <v>0</v>
      </c>
      <c r="AE191" s="413"/>
      <c r="AF191" s="502">
        <f t="shared" si="59"/>
        <v>0</v>
      </c>
      <c r="AG191" s="440"/>
      <c r="AI191" s="504">
        <f t="shared" si="60"/>
        <v>0</v>
      </c>
      <c r="AJ191" s="349"/>
      <c r="AK191" s="349"/>
      <c r="AL191" s="432"/>
      <c r="AM191" s="432"/>
      <c r="AN191" s="432"/>
      <c r="AO191" s="432"/>
      <c r="AP191" s="432"/>
      <c r="AQ191" s="432"/>
      <c r="AR191" s="432"/>
      <c r="AS191" s="432"/>
      <c r="AT191" s="432"/>
      <c r="AU191" s="432"/>
      <c r="AV191" s="413"/>
      <c r="AW191" s="432"/>
      <c r="AX191" s="351"/>
    </row>
    <row r="192" spans="1:50" s="208" customFormat="1" ht="71.25" customHeight="1">
      <c r="A192" s="527">
        <v>100</v>
      </c>
      <c r="B192" s="156" t="s">
        <v>374</v>
      </c>
      <c r="C192" s="210" t="s">
        <v>292</v>
      </c>
      <c r="D192" s="63">
        <v>0.63305999999999996</v>
      </c>
      <c r="E192" s="545">
        <f>F192/D192</f>
        <v>124.95999999999998</v>
      </c>
      <c r="F192" s="64">
        <v>79.107177599999986</v>
      </c>
      <c r="G192" s="8">
        <f t="shared" ref="G192:G258" si="72">F192*$G$4</f>
        <v>7.9107177599999989</v>
      </c>
      <c r="H192" s="8">
        <f t="shared" ref="H192" si="73">G192+F192</f>
        <v>87.017895359999983</v>
      </c>
      <c r="I192" s="8">
        <f t="shared" ref="I192:I258" si="74">H192*$I$4</f>
        <v>6.9614316287999989</v>
      </c>
      <c r="J192" s="8">
        <f t="shared" ref="J192" si="75">I192+H192</f>
        <v>93.979326988799983</v>
      </c>
      <c r="K192" s="79">
        <f t="shared" ref="K192:K258" si="76">J192*$K$4</f>
        <v>2.8193798096639995</v>
      </c>
      <c r="L192" s="8">
        <f t="shared" ref="L192" si="77">J192+K192</f>
        <v>96.798706798463982</v>
      </c>
      <c r="M192" s="8">
        <f t="shared" ref="M192:M258" si="78">L192*$M$4</f>
        <v>17.423767223723516</v>
      </c>
      <c r="N192" s="8">
        <f t="shared" ref="N192" si="79">M192+L192</f>
        <v>114.2224740221875</v>
      </c>
      <c r="O192" s="399">
        <v>32</v>
      </c>
      <c r="P192" s="400">
        <f>O192*N192</f>
        <v>3655.1191687099999</v>
      </c>
      <c r="Q192" s="80"/>
      <c r="S192" s="462" t="s">
        <v>292</v>
      </c>
      <c r="T192" s="63">
        <v>0.63305999999999996</v>
      </c>
      <c r="U192" s="434">
        <v>80</v>
      </c>
      <c r="V192" s="432">
        <f t="shared" si="61"/>
        <v>50.644799999999996</v>
      </c>
      <c r="W192" s="432">
        <f t="shared" si="51"/>
        <v>5.0644799999999996</v>
      </c>
      <c r="X192" s="432">
        <f t="shared" si="52"/>
        <v>55.709279999999993</v>
      </c>
      <c r="Y192" s="478">
        <f t="shared" si="53"/>
        <v>4.4567423999999995</v>
      </c>
      <c r="Z192" s="478">
        <f t="shared" si="54"/>
        <v>60.166022399999989</v>
      </c>
      <c r="AA192" s="478">
        <f t="shared" si="55"/>
        <v>1.8049806719999997</v>
      </c>
      <c r="AB192" s="478">
        <f t="shared" si="56"/>
        <v>61.971003071999988</v>
      </c>
      <c r="AC192" s="478">
        <f t="shared" si="57"/>
        <v>11.154780552959997</v>
      </c>
      <c r="AD192" s="478">
        <f t="shared" si="58"/>
        <v>73.125783624959979</v>
      </c>
      <c r="AE192" s="399">
        <v>32</v>
      </c>
      <c r="AF192" s="502">
        <f t="shared" si="59"/>
        <v>2340.0250759987193</v>
      </c>
      <c r="AG192" s="66"/>
      <c r="AI192" s="504">
        <f t="shared" si="60"/>
        <v>1315.0940927112806</v>
      </c>
      <c r="AJ192" s="210" t="s">
        <v>292</v>
      </c>
      <c r="AK192" s="63">
        <v>0.63305999999999996</v>
      </c>
      <c r="AL192" s="434"/>
      <c r="AM192" s="434"/>
      <c r="AN192" s="434"/>
      <c r="AO192" s="434"/>
      <c r="AP192" s="434"/>
      <c r="AQ192" s="434"/>
      <c r="AR192" s="434"/>
      <c r="AS192" s="434"/>
      <c r="AT192" s="434"/>
      <c r="AU192" s="434"/>
      <c r="AV192" s="399">
        <v>32</v>
      </c>
      <c r="AW192" s="434"/>
      <c r="AX192" s="80"/>
    </row>
    <row r="193" spans="1:50" s="208" customFormat="1" ht="18.75" customHeight="1">
      <c r="A193" s="528"/>
      <c r="B193" s="211" t="s">
        <v>452</v>
      </c>
      <c r="C193" s="212"/>
      <c r="D193" s="89"/>
      <c r="E193" s="22"/>
      <c r="F193" s="45"/>
      <c r="G193" s="16"/>
      <c r="H193" s="16"/>
      <c r="I193" s="16"/>
      <c r="J193" s="16"/>
      <c r="K193" s="143"/>
      <c r="L193" s="16"/>
      <c r="M193" s="16"/>
      <c r="N193" s="16"/>
      <c r="O193" s="402"/>
      <c r="P193" s="414"/>
      <c r="Q193" s="144"/>
      <c r="S193" s="462"/>
      <c r="T193" s="89"/>
      <c r="U193" s="434"/>
      <c r="V193" s="432">
        <f t="shared" si="61"/>
        <v>0</v>
      </c>
      <c r="W193" s="432">
        <f t="shared" si="51"/>
        <v>0</v>
      </c>
      <c r="X193" s="432">
        <f t="shared" si="52"/>
        <v>0</v>
      </c>
      <c r="Y193" s="478">
        <f t="shared" si="53"/>
        <v>0</v>
      </c>
      <c r="Z193" s="478">
        <f t="shared" si="54"/>
        <v>0</v>
      </c>
      <c r="AA193" s="478">
        <f t="shared" si="55"/>
        <v>0</v>
      </c>
      <c r="AB193" s="478">
        <f t="shared" si="56"/>
        <v>0</v>
      </c>
      <c r="AC193" s="478">
        <f t="shared" si="57"/>
        <v>0</v>
      </c>
      <c r="AD193" s="478">
        <f t="shared" si="58"/>
        <v>0</v>
      </c>
      <c r="AE193" s="402"/>
      <c r="AF193" s="502">
        <f t="shared" si="59"/>
        <v>0</v>
      </c>
      <c r="AG193" s="66"/>
      <c r="AI193" s="504">
        <f t="shared" si="60"/>
        <v>0</v>
      </c>
      <c r="AJ193" s="212"/>
      <c r="AK193" s="89"/>
      <c r="AL193" s="434"/>
      <c r="AM193" s="434"/>
      <c r="AN193" s="434"/>
      <c r="AO193" s="434"/>
      <c r="AP193" s="434"/>
      <c r="AQ193" s="434"/>
      <c r="AR193" s="434"/>
      <c r="AS193" s="434"/>
      <c r="AT193" s="434"/>
      <c r="AU193" s="434"/>
      <c r="AV193" s="402"/>
      <c r="AW193" s="434"/>
      <c r="AX193" s="144"/>
    </row>
    <row r="194" spans="1:50" s="511" customFormat="1" ht="26.15" customHeight="1">
      <c r="A194" s="528" t="s">
        <v>254</v>
      </c>
      <c r="B194" s="505" t="s">
        <v>375</v>
      </c>
      <c r="C194" s="506" t="s">
        <v>64</v>
      </c>
      <c r="D194" s="491">
        <v>1</v>
      </c>
      <c r="E194" s="39">
        <f t="shared" ref="E194" si="80">F194/D194</f>
        <v>107.1</v>
      </c>
      <c r="F194" s="294">
        <v>107.1</v>
      </c>
      <c r="G194" s="32">
        <f t="shared" si="72"/>
        <v>10.71</v>
      </c>
      <c r="H194" s="32">
        <f t="shared" ref="H194:H258" si="81">G194+F194</f>
        <v>117.81</v>
      </c>
      <c r="I194" s="32">
        <f t="shared" si="74"/>
        <v>9.4248000000000012</v>
      </c>
      <c r="J194" s="32">
        <f t="shared" ref="J194:J258" si="82">I194+H194</f>
        <v>127.23480000000001</v>
      </c>
      <c r="K194" s="508">
        <f t="shared" si="76"/>
        <v>3.8170440000000001</v>
      </c>
      <c r="L194" s="32">
        <f t="shared" ref="L194:L258" si="83">J194+K194</f>
        <v>131.05184400000002</v>
      </c>
      <c r="M194" s="32">
        <f t="shared" si="78"/>
        <v>23.589331920000003</v>
      </c>
      <c r="N194" s="32">
        <f t="shared" ref="N194:N258" si="84">M194+L194</f>
        <v>154.64117592000002</v>
      </c>
      <c r="O194" s="509">
        <v>32</v>
      </c>
      <c r="P194" s="510">
        <f t="shared" ref="P194:P256" si="85">O194*N194</f>
        <v>4948.5176294400007</v>
      </c>
      <c r="Q194" s="295"/>
      <c r="S194" s="512" t="s">
        <v>64</v>
      </c>
      <c r="T194" s="491">
        <v>1</v>
      </c>
      <c r="U194" s="435">
        <v>95</v>
      </c>
      <c r="V194" s="435">
        <f t="shared" si="61"/>
        <v>95</v>
      </c>
      <c r="W194" s="435">
        <f t="shared" si="51"/>
        <v>9.5</v>
      </c>
      <c r="X194" s="435">
        <f t="shared" si="52"/>
        <v>104.5</v>
      </c>
      <c r="Y194" s="513">
        <f t="shared" si="53"/>
        <v>8.36</v>
      </c>
      <c r="Z194" s="513">
        <f t="shared" si="54"/>
        <v>112.86</v>
      </c>
      <c r="AA194" s="513">
        <f t="shared" si="55"/>
        <v>3.3857999999999997</v>
      </c>
      <c r="AB194" s="513">
        <f t="shared" si="56"/>
        <v>116.2458</v>
      </c>
      <c r="AC194" s="513">
        <f t="shared" si="57"/>
        <v>20.924243999999998</v>
      </c>
      <c r="AD194" s="513">
        <f t="shared" si="58"/>
        <v>137.17004399999999</v>
      </c>
      <c r="AE194" s="509">
        <v>32</v>
      </c>
      <c r="AF194" s="514">
        <f t="shared" si="59"/>
        <v>4389.4414079999997</v>
      </c>
      <c r="AG194" s="295"/>
      <c r="AI194" s="515">
        <f t="shared" si="60"/>
        <v>559.07622144000106</v>
      </c>
      <c r="AJ194" s="506" t="s">
        <v>64</v>
      </c>
      <c r="AK194" s="491">
        <v>1</v>
      </c>
      <c r="AL194" s="435"/>
      <c r="AM194" s="435"/>
      <c r="AN194" s="435"/>
      <c r="AO194" s="435"/>
      <c r="AP194" s="435"/>
      <c r="AQ194" s="435"/>
      <c r="AR194" s="435"/>
      <c r="AS194" s="435"/>
      <c r="AT194" s="435"/>
      <c r="AU194" s="435"/>
      <c r="AV194" s="509">
        <v>32</v>
      </c>
      <c r="AW194" s="435"/>
      <c r="AX194" s="295"/>
    </row>
    <row r="195" spans="1:50" s="511" customFormat="1" ht="42.65" customHeight="1">
      <c r="A195" s="528" t="s">
        <v>652</v>
      </c>
      <c r="B195" s="505" t="s">
        <v>376</v>
      </c>
      <c r="C195" s="506" t="s">
        <v>64</v>
      </c>
      <c r="D195" s="491">
        <v>1</v>
      </c>
      <c r="E195" s="507">
        <v>0</v>
      </c>
      <c r="F195" s="294">
        <f t="shared" ref="F195:F240" si="86">E195*D195</f>
        <v>0</v>
      </c>
      <c r="G195" s="32"/>
      <c r="H195" s="32"/>
      <c r="I195" s="32"/>
      <c r="J195" s="32"/>
      <c r="K195" s="508"/>
      <c r="L195" s="32"/>
      <c r="M195" s="32"/>
      <c r="N195" s="32"/>
      <c r="O195" s="509">
        <v>32</v>
      </c>
      <c r="P195" s="510">
        <v>0</v>
      </c>
      <c r="Q195" s="295" t="s">
        <v>148</v>
      </c>
      <c r="S195" s="512" t="s">
        <v>64</v>
      </c>
      <c r="T195" s="491">
        <v>1</v>
      </c>
      <c r="U195" s="435">
        <v>0</v>
      </c>
      <c r="V195" s="435">
        <f t="shared" si="61"/>
        <v>0</v>
      </c>
      <c r="W195" s="435">
        <f t="shared" si="51"/>
        <v>0</v>
      </c>
      <c r="X195" s="435">
        <f t="shared" si="52"/>
        <v>0</v>
      </c>
      <c r="Y195" s="513">
        <f t="shared" si="53"/>
        <v>0</v>
      </c>
      <c r="Z195" s="513">
        <f t="shared" si="54"/>
        <v>0</v>
      </c>
      <c r="AA195" s="513">
        <f t="shared" si="55"/>
        <v>0</v>
      </c>
      <c r="AB195" s="513">
        <f t="shared" si="56"/>
        <v>0</v>
      </c>
      <c r="AC195" s="513">
        <f t="shared" si="57"/>
        <v>0</v>
      </c>
      <c r="AD195" s="513">
        <f t="shared" si="58"/>
        <v>0</v>
      </c>
      <c r="AE195" s="509">
        <v>32</v>
      </c>
      <c r="AF195" s="514">
        <f t="shared" si="59"/>
        <v>0</v>
      </c>
      <c r="AG195" s="295" t="s">
        <v>148</v>
      </c>
      <c r="AI195" s="515">
        <f t="shared" si="60"/>
        <v>0</v>
      </c>
      <c r="AJ195" s="506" t="s">
        <v>64</v>
      </c>
      <c r="AK195" s="491">
        <v>1</v>
      </c>
      <c r="AL195" s="435"/>
      <c r="AM195" s="435"/>
      <c r="AN195" s="435"/>
      <c r="AO195" s="435"/>
      <c r="AP195" s="435"/>
      <c r="AQ195" s="435"/>
      <c r="AR195" s="435"/>
      <c r="AS195" s="435"/>
      <c r="AT195" s="435"/>
      <c r="AU195" s="435"/>
      <c r="AV195" s="509">
        <v>32</v>
      </c>
      <c r="AW195" s="435"/>
      <c r="AX195" s="295" t="s">
        <v>148</v>
      </c>
    </row>
    <row r="196" spans="1:50" s="208" customFormat="1" ht="31.5" customHeight="1">
      <c r="A196" s="528" t="s">
        <v>653</v>
      </c>
      <c r="B196" s="213" t="s">
        <v>377</v>
      </c>
      <c r="C196" s="176" t="s">
        <v>64</v>
      </c>
      <c r="D196" s="214">
        <v>1</v>
      </c>
      <c r="E196" s="22">
        <f>F196/D196</f>
        <v>165.9</v>
      </c>
      <c r="F196" s="214">
        <v>165.9</v>
      </c>
      <c r="G196" s="10">
        <f t="shared" si="72"/>
        <v>16.59</v>
      </c>
      <c r="H196" s="10">
        <f t="shared" si="81"/>
        <v>182.49</v>
      </c>
      <c r="I196" s="10">
        <f t="shared" si="74"/>
        <v>14.599200000000002</v>
      </c>
      <c r="J196" s="10">
        <f t="shared" si="82"/>
        <v>197.08920000000001</v>
      </c>
      <c r="K196" s="65">
        <f t="shared" si="76"/>
        <v>5.9126760000000003</v>
      </c>
      <c r="L196" s="10">
        <f t="shared" si="83"/>
        <v>203.00187600000001</v>
      </c>
      <c r="M196" s="10">
        <f t="shared" si="78"/>
        <v>36.54033768</v>
      </c>
      <c r="N196" s="10">
        <f t="shared" si="84"/>
        <v>239.54221368</v>
      </c>
      <c r="O196" s="407">
        <v>32</v>
      </c>
      <c r="P196" s="414">
        <f t="shared" si="85"/>
        <v>7665.3508377600001</v>
      </c>
      <c r="Q196" s="66"/>
      <c r="S196" s="438" t="s">
        <v>64</v>
      </c>
      <c r="T196" s="214">
        <v>1</v>
      </c>
      <c r="U196" s="434">
        <v>120</v>
      </c>
      <c r="V196" s="432">
        <f t="shared" si="61"/>
        <v>120</v>
      </c>
      <c r="W196" s="432">
        <f t="shared" si="51"/>
        <v>12</v>
      </c>
      <c r="X196" s="432">
        <f t="shared" si="52"/>
        <v>132</v>
      </c>
      <c r="Y196" s="478">
        <f t="shared" si="53"/>
        <v>10.56</v>
      </c>
      <c r="Z196" s="478">
        <f t="shared" si="54"/>
        <v>142.56</v>
      </c>
      <c r="AA196" s="478">
        <f t="shared" si="55"/>
        <v>4.2767999999999997</v>
      </c>
      <c r="AB196" s="478">
        <f t="shared" si="56"/>
        <v>146.83680000000001</v>
      </c>
      <c r="AC196" s="478">
        <f t="shared" si="57"/>
        <v>26.430624000000002</v>
      </c>
      <c r="AD196" s="478">
        <f t="shared" si="58"/>
        <v>173.26742400000001</v>
      </c>
      <c r="AE196" s="407">
        <v>32</v>
      </c>
      <c r="AF196" s="502">
        <f t="shared" si="59"/>
        <v>5544.5575680000002</v>
      </c>
      <c r="AG196" s="66"/>
      <c r="AI196" s="504">
        <f t="shared" si="60"/>
        <v>2120.7932697599999</v>
      </c>
      <c r="AJ196" s="176" t="s">
        <v>64</v>
      </c>
      <c r="AK196" s="214">
        <v>1</v>
      </c>
      <c r="AL196" s="434"/>
      <c r="AM196" s="434"/>
      <c r="AN196" s="434"/>
      <c r="AO196" s="434"/>
      <c r="AP196" s="434"/>
      <c r="AQ196" s="434"/>
      <c r="AR196" s="434"/>
      <c r="AS196" s="434"/>
      <c r="AT196" s="434"/>
      <c r="AU196" s="434"/>
      <c r="AV196" s="407">
        <v>32</v>
      </c>
      <c r="AW196" s="434"/>
      <c r="AX196" s="66"/>
    </row>
    <row r="197" spans="1:50" s="208" customFormat="1" ht="19.5" customHeight="1" thickBot="1">
      <c r="A197" s="526" t="s">
        <v>654</v>
      </c>
      <c r="B197" s="215" t="s">
        <v>378</v>
      </c>
      <c r="C197" s="68" t="s">
        <v>292</v>
      </c>
      <c r="D197" s="118">
        <v>9.9390419999999993E-2</v>
      </c>
      <c r="E197" s="22">
        <f>F197/D197</f>
        <v>140.70000000000002</v>
      </c>
      <c r="F197" s="70">
        <v>13.984232093999999</v>
      </c>
      <c r="G197" s="81">
        <f t="shared" si="72"/>
        <v>1.3984232094</v>
      </c>
      <c r="H197" s="81">
        <f t="shared" si="81"/>
        <v>15.3826553034</v>
      </c>
      <c r="I197" s="81">
        <f t="shared" si="74"/>
        <v>1.230612424272</v>
      </c>
      <c r="J197" s="81">
        <f t="shared" si="82"/>
        <v>16.613267727672</v>
      </c>
      <c r="K197" s="115">
        <f t="shared" si="76"/>
        <v>0.49839803183015996</v>
      </c>
      <c r="L197" s="81">
        <f t="shared" si="83"/>
        <v>17.111665759502159</v>
      </c>
      <c r="M197" s="81">
        <f t="shared" si="78"/>
        <v>3.0800998367103887</v>
      </c>
      <c r="N197" s="81">
        <f t="shared" si="84"/>
        <v>20.191765596212548</v>
      </c>
      <c r="O197" s="401">
        <f>D197*O192</f>
        <v>3.1804934399999998</v>
      </c>
      <c r="P197" s="415">
        <f t="shared" si="85"/>
        <v>64.219778020771699</v>
      </c>
      <c r="Q197" s="72"/>
      <c r="S197" s="441" t="s">
        <v>292</v>
      </c>
      <c r="T197" s="118">
        <v>9.9390419999999993E-2</v>
      </c>
      <c r="U197" s="434">
        <v>110</v>
      </c>
      <c r="V197" s="432">
        <f t="shared" si="61"/>
        <v>10.9329462</v>
      </c>
      <c r="W197" s="432">
        <f t="shared" si="51"/>
        <v>1.09329462</v>
      </c>
      <c r="X197" s="432">
        <f t="shared" si="52"/>
        <v>12.02624082</v>
      </c>
      <c r="Y197" s="478">
        <f t="shared" si="53"/>
        <v>0.96209926560000003</v>
      </c>
      <c r="Z197" s="478">
        <f t="shared" si="54"/>
        <v>12.988340085600001</v>
      </c>
      <c r="AA197" s="478">
        <f t="shared" si="55"/>
        <v>0.38965020256800004</v>
      </c>
      <c r="AB197" s="478">
        <f t="shared" si="56"/>
        <v>13.377990288168</v>
      </c>
      <c r="AC197" s="478">
        <f t="shared" si="57"/>
        <v>2.4080382518702401</v>
      </c>
      <c r="AD197" s="478">
        <f t="shared" si="58"/>
        <v>15.78602854003824</v>
      </c>
      <c r="AE197" s="401">
        <v>3.1804934399999998</v>
      </c>
      <c r="AF197" s="502">
        <f t="shared" si="59"/>
        <v>50.207360215244393</v>
      </c>
      <c r="AG197" s="66"/>
      <c r="AI197" s="504">
        <f t="shared" si="60"/>
        <v>14.012417805527306</v>
      </c>
      <c r="AJ197" s="68" t="s">
        <v>292</v>
      </c>
      <c r="AK197" s="118">
        <v>9.9390419999999993E-2</v>
      </c>
      <c r="AL197" s="434"/>
      <c r="AM197" s="434"/>
      <c r="AN197" s="434"/>
      <c r="AO197" s="434"/>
      <c r="AP197" s="434"/>
      <c r="AQ197" s="434"/>
      <c r="AR197" s="434"/>
      <c r="AS197" s="434"/>
      <c r="AT197" s="434"/>
      <c r="AU197" s="434"/>
      <c r="AV197" s="401">
        <f>AK197*AV192</f>
        <v>3.1804934399999998</v>
      </c>
      <c r="AW197" s="434"/>
      <c r="AX197" s="72"/>
    </row>
    <row r="198" spans="1:50" s="208" customFormat="1" ht="74.25" customHeight="1">
      <c r="A198" s="527">
        <v>101</v>
      </c>
      <c r="B198" s="156" t="s">
        <v>379</v>
      </c>
      <c r="C198" s="210" t="s">
        <v>292</v>
      </c>
      <c r="D198" s="63">
        <v>0.78305999999999987</v>
      </c>
      <c r="E198" s="21">
        <f>F198/D198</f>
        <v>124.95999999999998</v>
      </c>
      <c r="F198" s="64">
        <v>97.851177599999971</v>
      </c>
      <c r="G198" s="8">
        <f t="shared" si="72"/>
        <v>9.7851177599999986</v>
      </c>
      <c r="H198" s="8">
        <f t="shared" si="81"/>
        <v>107.63629535999996</v>
      </c>
      <c r="I198" s="8">
        <f t="shared" si="74"/>
        <v>8.6109036287999974</v>
      </c>
      <c r="J198" s="8">
        <f t="shared" si="82"/>
        <v>116.24719898879997</v>
      </c>
      <c r="K198" s="79">
        <f t="shared" si="76"/>
        <v>3.4874159696639988</v>
      </c>
      <c r="L198" s="8">
        <f t="shared" si="83"/>
        <v>119.73461495846396</v>
      </c>
      <c r="M198" s="8">
        <f t="shared" si="78"/>
        <v>21.552230692523512</v>
      </c>
      <c r="N198" s="8">
        <f t="shared" si="84"/>
        <v>141.28684565098749</v>
      </c>
      <c r="O198" s="399">
        <v>5</v>
      </c>
      <c r="P198" s="400">
        <f t="shared" si="85"/>
        <v>706.43422825493747</v>
      </c>
      <c r="Q198" s="80"/>
      <c r="S198" s="462" t="s">
        <v>292</v>
      </c>
      <c r="T198" s="63">
        <v>0.78305999999999987</v>
      </c>
      <c r="U198" s="434">
        <v>80</v>
      </c>
      <c r="V198" s="432">
        <f t="shared" si="61"/>
        <v>62.644799999999989</v>
      </c>
      <c r="W198" s="432">
        <f t="shared" si="51"/>
        <v>6.2644799999999989</v>
      </c>
      <c r="X198" s="432">
        <f t="shared" si="52"/>
        <v>68.909279999999995</v>
      </c>
      <c r="Y198" s="478">
        <f t="shared" si="53"/>
        <v>5.5127423999999996</v>
      </c>
      <c r="Z198" s="478">
        <f t="shared" si="54"/>
        <v>74.422022399999989</v>
      </c>
      <c r="AA198" s="478">
        <f t="shared" si="55"/>
        <v>2.2326606719999997</v>
      </c>
      <c r="AB198" s="478">
        <f t="shared" si="56"/>
        <v>76.654683071999983</v>
      </c>
      <c r="AC198" s="478">
        <f t="shared" si="57"/>
        <v>13.797842952959996</v>
      </c>
      <c r="AD198" s="478">
        <f t="shared" si="58"/>
        <v>90.45252602495998</v>
      </c>
      <c r="AE198" s="399">
        <v>5</v>
      </c>
      <c r="AF198" s="502">
        <f t="shared" si="59"/>
        <v>452.2626301247999</v>
      </c>
      <c r="AG198" s="66"/>
      <c r="AI198" s="504">
        <f t="shared" si="60"/>
        <v>254.17159813013757</v>
      </c>
      <c r="AJ198" s="210" t="s">
        <v>292</v>
      </c>
      <c r="AK198" s="63">
        <v>0.78305999999999987</v>
      </c>
      <c r="AL198" s="434"/>
      <c r="AM198" s="434"/>
      <c r="AN198" s="434"/>
      <c r="AO198" s="434"/>
      <c r="AP198" s="434"/>
      <c r="AQ198" s="434"/>
      <c r="AR198" s="434"/>
      <c r="AS198" s="434"/>
      <c r="AT198" s="434"/>
      <c r="AU198" s="434"/>
      <c r="AV198" s="399">
        <v>5</v>
      </c>
      <c r="AW198" s="434"/>
      <c r="AX198" s="80"/>
    </row>
    <row r="199" spans="1:50" s="208" customFormat="1" ht="18.75" customHeight="1">
      <c r="A199" s="528"/>
      <c r="B199" s="211" t="s">
        <v>452</v>
      </c>
      <c r="C199" s="212"/>
      <c r="D199" s="89"/>
      <c r="E199" s="39"/>
      <c r="F199" s="45"/>
      <c r="G199" s="16"/>
      <c r="H199" s="16"/>
      <c r="I199" s="16"/>
      <c r="J199" s="16"/>
      <c r="K199" s="143"/>
      <c r="L199" s="16"/>
      <c r="M199" s="16"/>
      <c r="N199" s="16"/>
      <c r="O199" s="402"/>
      <c r="P199" s="414"/>
      <c r="Q199" s="144"/>
      <c r="S199" s="462"/>
      <c r="T199" s="89"/>
      <c r="U199" s="434"/>
      <c r="V199" s="432">
        <f t="shared" si="61"/>
        <v>0</v>
      </c>
      <c r="W199" s="432">
        <f t="shared" ref="W199:W262" si="87">V199*10%</f>
        <v>0</v>
      </c>
      <c r="X199" s="432">
        <f t="shared" ref="X199:X262" si="88">SUM(V199:W199)</f>
        <v>0</v>
      </c>
      <c r="Y199" s="478">
        <f t="shared" ref="Y199:Y262" si="89">X199*8%</f>
        <v>0</v>
      </c>
      <c r="Z199" s="478">
        <f t="shared" ref="Z199:Z262" si="90">SUM(X199:Y199)</f>
        <v>0</v>
      </c>
      <c r="AA199" s="478">
        <f t="shared" ref="AA199:AA262" si="91">Z199*3%</f>
        <v>0</v>
      </c>
      <c r="AB199" s="478">
        <f t="shared" ref="AB199:AB262" si="92">SUM(Z199:AA199)</f>
        <v>0</v>
      </c>
      <c r="AC199" s="478">
        <f t="shared" ref="AC199:AC262" si="93">AB199*18%</f>
        <v>0</v>
      </c>
      <c r="AD199" s="478">
        <f t="shared" ref="AD199:AD262" si="94">SUM(AB199:AC199)</f>
        <v>0</v>
      </c>
      <c r="AE199" s="402"/>
      <c r="AF199" s="502">
        <f t="shared" ref="AF199:AF262" si="95">AE199*AD199</f>
        <v>0</v>
      </c>
      <c r="AG199" s="66"/>
      <c r="AI199" s="504">
        <f t="shared" ref="AI199:AI262" si="96">P199-AF199</f>
        <v>0</v>
      </c>
      <c r="AJ199" s="212"/>
      <c r="AK199" s="89"/>
      <c r="AL199" s="434"/>
      <c r="AM199" s="434"/>
      <c r="AN199" s="434"/>
      <c r="AO199" s="434"/>
      <c r="AP199" s="434"/>
      <c r="AQ199" s="434"/>
      <c r="AR199" s="434"/>
      <c r="AS199" s="434"/>
      <c r="AT199" s="434"/>
      <c r="AU199" s="434"/>
      <c r="AV199" s="402"/>
      <c r="AW199" s="434"/>
      <c r="AX199" s="144"/>
    </row>
    <row r="200" spans="1:50" s="208" customFormat="1" ht="18.75" customHeight="1">
      <c r="A200" s="528" t="s">
        <v>256</v>
      </c>
      <c r="B200" s="213" t="s">
        <v>375</v>
      </c>
      <c r="C200" s="176" t="s">
        <v>64</v>
      </c>
      <c r="D200" s="214">
        <v>1</v>
      </c>
      <c r="E200" s="22">
        <f>F200/D200</f>
        <v>107.1</v>
      </c>
      <c r="F200" s="133">
        <v>107.1</v>
      </c>
      <c r="G200" s="10">
        <f t="shared" si="72"/>
        <v>10.71</v>
      </c>
      <c r="H200" s="10">
        <f t="shared" si="81"/>
        <v>117.81</v>
      </c>
      <c r="I200" s="10">
        <f t="shared" si="74"/>
        <v>9.4248000000000012</v>
      </c>
      <c r="J200" s="10">
        <f t="shared" si="82"/>
        <v>127.23480000000001</v>
      </c>
      <c r="K200" s="65">
        <f t="shared" si="76"/>
        <v>3.8170440000000001</v>
      </c>
      <c r="L200" s="10">
        <f t="shared" si="83"/>
        <v>131.05184400000002</v>
      </c>
      <c r="M200" s="10">
        <f t="shared" si="78"/>
        <v>23.589331920000003</v>
      </c>
      <c r="N200" s="10">
        <f t="shared" si="84"/>
        <v>154.64117592000002</v>
      </c>
      <c r="O200" s="407">
        <v>5</v>
      </c>
      <c r="P200" s="414">
        <f t="shared" si="85"/>
        <v>773.20587960000012</v>
      </c>
      <c r="Q200" s="66"/>
      <c r="S200" s="438" t="s">
        <v>64</v>
      </c>
      <c r="T200" s="214">
        <v>1</v>
      </c>
      <c r="U200" s="434">
        <v>95</v>
      </c>
      <c r="V200" s="432">
        <f t="shared" ref="V200:V263" si="97">U200*T200</f>
        <v>95</v>
      </c>
      <c r="W200" s="432">
        <f t="shared" si="87"/>
        <v>9.5</v>
      </c>
      <c r="X200" s="432">
        <f t="shared" si="88"/>
        <v>104.5</v>
      </c>
      <c r="Y200" s="478">
        <f t="shared" si="89"/>
        <v>8.36</v>
      </c>
      <c r="Z200" s="478">
        <f t="shared" si="90"/>
        <v>112.86</v>
      </c>
      <c r="AA200" s="478">
        <f t="shared" si="91"/>
        <v>3.3857999999999997</v>
      </c>
      <c r="AB200" s="478">
        <f t="shared" si="92"/>
        <v>116.2458</v>
      </c>
      <c r="AC200" s="478">
        <f t="shared" si="93"/>
        <v>20.924243999999998</v>
      </c>
      <c r="AD200" s="478">
        <f t="shared" si="94"/>
        <v>137.17004399999999</v>
      </c>
      <c r="AE200" s="407">
        <v>5</v>
      </c>
      <c r="AF200" s="502">
        <f t="shared" si="95"/>
        <v>685.85021999999992</v>
      </c>
      <c r="AG200" s="66"/>
      <c r="AI200" s="504">
        <f t="shared" si="96"/>
        <v>87.355659600000195</v>
      </c>
      <c r="AJ200" s="176" t="s">
        <v>64</v>
      </c>
      <c r="AK200" s="214">
        <v>1</v>
      </c>
      <c r="AL200" s="434"/>
      <c r="AM200" s="434"/>
      <c r="AN200" s="434"/>
      <c r="AO200" s="434"/>
      <c r="AP200" s="434"/>
      <c r="AQ200" s="434"/>
      <c r="AR200" s="434"/>
      <c r="AS200" s="434"/>
      <c r="AT200" s="434"/>
      <c r="AU200" s="434"/>
      <c r="AV200" s="407">
        <v>5</v>
      </c>
      <c r="AW200" s="434"/>
      <c r="AX200" s="66"/>
    </row>
    <row r="201" spans="1:50" s="208" customFormat="1" ht="18.5">
      <c r="A201" s="528" t="s">
        <v>655</v>
      </c>
      <c r="B201" s="213" t="s">
        <v>380</v>
      </c>
      <c r="C201" s="176" t="s">
        <v>64</v>
      </c>
      <c r="D201" s="214">
        <v>1</v>
      </c>
      <c r="E201" s="22">
        <f>F201/D201</f>
        <v>81.094317073170771</v>
      </c>
      <c r="F201" s="214">
        <v>81.094317073170771</v>
      </c>
      <c r="G201" s="10">
        <f t="shared" si="72"/>
        <v>8.1094317073170767</v>
      </c>
      <c r="H201" s="10">
        <f t="shared" si="81"/>
        <v>89.203748780487842</v>
      </c>
      <c r="I201" s="10">
        <f t="shared" si="74"/>
        <v>7.1362999024390277</v>
      </c>
      <c r="J201" s="10">
        <f t="shared" si="82"/>
        <v>96.340048682926863</v>
      </c>
      <c r="K201" s="65">
        <f t="shared" si="76"/>
        <v>2.8902014604878059</v>
      </c>
      <c r="L201" s="10">
        <f t="shared" si="83"/>
        <v>99.230250143414665</v>
      </c>
      <c r="M201" s="10">
        <f t="shared" si="78"/>
        <v>17.861445025814639</v>
      </c>
      <c r="N201" s="10">
        <f t="shared" si="84"/>
        <v>117.0916951692293</v>
      </c>
      <c r="O201" s="407">
        <v>5</v>
      </c>
      <c r="P201" s="414">
        <f t="shared" si="85"/>
        <v>585.45847584614648</v>
      </c>
      <c r="Q201" s="66"/>
      <c r="S201" s="438" t="s">
        <v>64</v>
      </c>
      <c r="T201" s="214">
        <v>1</v>
      </c>
      <c r="U201" s="434">
        <v>50</v>
      </c>
      <c r="V201" s="432">
        <f t="shared" si="97"/>
        <v>50</v>
      </c>
      <c r="W201" s="432">
        <f t="shared" si="87"/>
        <v>5</v>
      </c>
      <c r="X201" s="432">
        <f t="shared" si="88"/>
        <v>55</v>
      </c>
      <c r="Y201" s="478">
        <f t="shared" si="89"/>
        <v>4.4000000000000004</v>
      </c>
      <c r="Z201" s="478">
        <f t="shared" si="90"/>
        <v>59.4</v>
      </c>
      <c r="AA201" s="478">
        <f t="shared" si="91"/>
        <v>1.7819999999999998</v>
      </c>
      <c r="AB201" s="478">
        <f t="shared" si="92"/>
        <v>61.181999999999995</v>
      </c>
      <c r="AC201" s="478">
        <f t="shared" si="93"/>
        <v>11.012759999999998</v>
      </c>
      <c r="AD201" s="478">
        <f t="shared" si="94"/>
        <v>72.194759999999988</v>
      </c>
      <c r="AE201" s="407">
        <v>5</v>
      </c>
      <c r="AF201" s="502">
        <f t="shared" si="95"/>
        <v>360.97379999999993</v>
      </c>
      <c r="AG201" s="66"/>
      <c r="AI201" s="504">
        <f t="shared" si="96"/>
        <v>224.48467584614656</v>
      </c>
      <c r="AJ201" s="176" t="s">
        <v>64</v>
      </c>
      <c r="AK201" s="214">
        <v>1</v>
      </c>
      <c r="AL201" s="434"/>
      <c r="AM201" s="434"/>
      <c r="AN201" s="434"/>
      <c r="AO201" s="434"/>
      <c r="AP201" s="434"/>
      <c r="AQ201" s="434"/>
      <c r="AR201" s="434"/>
      <c r="AS201" s="434"/>
      <c r="AT201" s="434"/>
      <c r="AU201" s="434"/>
      <c r="AV201" s="407">
        <v>5</v>
      </c>
      <c r="AW201" s="434"/>
      <c r="AX201" s="66"/>
    </row>
    <row r="202" spans="1:50" s="208" customFormat="1" ht="36" customHeight="1">
      <c r="A202" s="528" t="s">
        <v>656</v>
      </c>
      <c r="B202" s="213" t="s">
        <v>376</v>
      </c>
      <c r="C202" s="176" t="s">
        <v>64</v>
      </c>
      <c r="D202" s="214">
        <v>1</v>
      </c>
      <c r="E202" s="22">
        <v>0</v>
      </c>
      <c r="F202" s="133">
        <f t="shared" si="86"/>
        <v>0</v>
      </c>
      <c r="G202" s="10"/>
      <c r="H202" s="10"/>
      <c r="I202" s="10"/>
      <c r="J202" s="10"/>
      <c r="K202" s="65"/>
      <c r="L202" s="10"/>
      <c r="M202" s="10"/>
      <c r="N202" s="10"/>
      <c r="O202" s="407">
        <v>5</v>
      </c>
      <c r="P202" s="414">
        <v>0</v>
      </c>
      <c r="Q202" s="66" t="s">
        <v>148</v>
      </c>
      <c r="S202" s="438" t="s">
        <v>64</v>
      </c>
      <c r="T202" s="214">
        <v>1</v>
      </c>
      <c r="U202" s="434">
        <v>0</v>
      </c>
      <c r="V202" s="432">
        <f t="shared" si="97"/>
        <v>0</v>
      </c>
      <c r="W202" s="432">
        <f t="shared" si="87"/>
        <v>0</v>
      </c>
      <c r="X202" s="432">
        <f t="shared" si="88"/>
        <v>0</v>
      </c>
      <c r="Y202" s="478">
        <f t="shared" si="89"/>
        <v>0</v>
      </c>
      <c r="Z202" s="478">
        <f t="shared" si="90"/>
        <v>0</v>
      </c>
      <c r="AA202" s="478">
        <f t="shared" si="91"/>
        <v>0</v>
      </c>
      <c r="AB202" s="478">
        <f t="shared" si="92"/>
        <v>0</v>
      </c>
      <c r="AC202" s="478">
        <f t="shared" si="93"/>
        <v>0</v>
      </c>
      <c r="AD202" s="478">
        <f t="shared" si="94"/>
        <v>0</v>
      </c>
      <c r="AE202" s="407">
        <v>5</v>
      </c>
      <c r="AF202" s="502">
        <f t="shared" si="95"/>
        <v>0</v>
      </c>
      <c r="AG202" s="66" t="s">
        <v>148</v>
      </c>
      <c r="AI202" s="504">
        <f t="shared" si="96"/>
        <v>0</v>
      </c>
      <c r="AJ202" s="176" t="s">
        <v>64</v>
      </c>
      <c r="AK202" s="214">
        <v>1</v>
      </c>
      <c r="AL202" s="434"/>
      <c r="AM202" s="434"/>
      <c r="AN202" s="434"/>
      <c r="AO202" s="434"/>
      <c r="AP202" s="434"/>
      <c r="AQ202" s="434"/>
      <c r="AR202" s="434"/>
      <c r="AS202" s="434"/>
      <c r="AT202" s="434"/>
      <c r="AU202" s="434"/>
      <c r="AV202" s="407">
        <v>5</v>
      </c>
      <c r="AW202" s="434"/>
      <c r="AX202" s="66" t="s">
        <v>148</v>
      </c>
    </row>
    <row r="203" spans="1:50" s="208" customFormat="1" ht="30.65" customHeight="1">
      <c r="A203" s="528" t="s">
        <v>657</v>
      </c>
      <c r="B203" s="213" t="s">
        <v>377</v>
      </c>
      <c r="C203" s="176" t="s">
        <v>64</v>
      </c>
      <c r="D203" s="214">
        <v>1</v>
      </c>
      <c r="E203" s="22">
        <f>F203/D203</f>
        <v>165.9</v>
      </c>
      <c r="F203" s="214">
        <v>165.9</v>
      </c>
      <c r="G203" s="10">
        <f t="shared" si="72"/>
        <v>16.59</v>
      </c>
      <c r="H203" s="10">
        <f t="shared" si="81"/>
        <v>182.49</v>
      </c>
      <c r="I203" s="10">
        <f t="shared" si="74"/>
        <v>14.599200000000002</v>
      </c>
      <c r="J203" s="10">
        <f t="shared" si="82"/>
        <v>197.08920000000001</v>
      </c>
      <c r="K203" s="65">
        <f t="shared" si="76"/>
        <v>5.9126760000000003</v>
      </c>
      <c r="L203" s="10">
        <f t="shared" si="83"/>
        <v>203.00187600000001</v>
      </c>
      <c r="M203" s="10">
        <f t="shared" si="78"/>
        <v>36.54033768</v>
      </c>
      <c r="N203" s="10">
        <f t="shared" si="84"/>
        <v>239.54221368</v>
      </c>
      <c r="O203" s="407">
        <v>5</v>
      </c>
      <c r="P203" s="414">
        <f t="shared" si="85"/>
        <v>1197.7110683999999</v>
      </c>
      <c r="Q203" s="66"/>
      <c r="S203" s="438" t="s">
        <v>64</v>
      </c>
      <c r="T203" s="214">
        <v>1</v>
      </c>
      <c r="U203" s="434">
        <v>120</v>
      </c>
      <c r="V203" s="432">
        <f t="shared" si="97"/>
        <v>120</v>
      </c>
      <c r="W203" s="432">
        <f t="shared" si="87"/>
        <v>12</v>
      </c>
      <c r="X203" s="432">
        <f t="shared" si="88"/>
        <v>132</v>
      </c>
      <c r="Y203" s="478">
        <f t="shared" si="89"/>
        <v>10.56</v>
      </c>
      <c r="Z203" s="478">
        <f t="shared" si="90"/>
        <v>142.56</v>
      </c>
      <c r="AA203" s="478">
        <f t="shared" si="91"/>
        <v>4.2767999999999997</v>
      </c>
      <c r="AB203" s="478">
        <f t="shared" si="92"/>
        <v>146.83680000000001</v>
      </c>
      <c r="AC203" s="478">
        <f t="shared" si="93"/>
        <v>26.430624000000002</v>
      </c>
      <c r="AD203" s="478">
        <f t="shared" si="94"/>
        <v>173.26742400000001</v>
      </c>
      <c r="AE203" s="407">
        <v>5</v>
      </c>
      <c r="AF203" s="502">
        <f t="shared" si="95"/>
        <v>866.33712000000003</v>
      </c>
      <c r="AG203" s="66"/>
      <c r="AI203" s="504">
        <f t="shared" si="96"/>
        <v>331.3739483999999</v>
      </c>
      <c r="AJ203" s="176" t="s">
        <v>64</v>
      </c>
      <c r="AK203" s="214">
        <v>1</v>
      </c>
      <c r="AL203" s="434"/>
      <c r="AM203" s="434"/>
      <c r="AN203" s="434"/>
      <c r="AO203" s="434"/>
      <c r="AP203" s="434"/>
      <c r="AQ203" s="434"/>
      <c r="AR203" s="434"/>
      <c r="AS203" s="434"/>
      <c r="AT203" s="434"/>
      <c r="AU203" s="434"/>
      <c r="AV203" s="407">
        <v>5</v>
      </c>
      <c r="AW203" s="434"/>
      <c r="AX203" s="66"/>
    </row>
    <row r="204" spans="1:50" s="208" customFormat="1" ht="19.5" customHeight="1" thickBot="1">
      <c r="A204" s="526" t="s">
        <v>658</v>
      </c>
      <c r="B204" s="215" t="s">
        <v>378</v>
      </c>
      <c r="C204" s="68" t="s">
        <v>292</v>
      </c>
      <c r="D204" s="118">
        <v>0.12294041999999998</v>
      </c>
      <c r="E204" s="22">
        <f>F204/D204</f>
        <v>140.69999999999999</v>
      </c>
      <c r="F204" s="70">
        <v>17.297717093999996</v>
      </c>
      <c r="G204" s="81">
        <f t="shared" si="72"/>
        <v>1.7297717093999996</v>
      </c>
      <c r="H204" s="81">
        <f t="shared" si="81"/>
        <v>19.027488803399997</v>
      </c>
      <c r="I204" s="81">
        <f t="shared" si="74"/>
        <v>1.5221991042719998</v>
      </c>
      <c r="J204" s="81">
        <f t="shared" si="82"/>
        <v>20.549687907671998</v>
      </c>
      <c r="K204" s="115">
        <f t="shared" si="76"/>
        <v>0.61649063723015995</v>
      </c>
      <c r="L204" s="81">
        <f t="shared" si="83"/>
        <v>21.166178544902159</v>
      </c>
      <c r="M204" s="81">
        <f t="shared" si="78"/>
        <v>3.8099121380823884</v>
      </c>
      <c r="N204" s="81">
        <f t="shared" si="84"/>
        <v>24.976090682984548</v>
      </c>
      <c r="O204" s="401">
        <f>O198*D204</f>
        <v>0.61470209999999992</v>
      </c>
      <c r="P204" s="415">
        <f t="shared" si="85"/>
        <v>15.352855392621034</v>
      </c>
      <c r="Q204" s="72"/>
      <c r="S204" s="441" t="s">
        <v>292</v>
      </c>
      <c r="T204" s="118">
        <v>0.12294041999999998</v>
      </c>
      <c r="U204" s="434">
        <v>110</v>
      </c>
      <c r="V204" s="432">
        <f t="shared" si="97"/>
        <v>13.523446199999999</v>
      </c>
      <c r="W204" s="432">
        <f t="shared" si="87"/>
        <v>1.35234462</v>
      </c>
      <c r="X204" s="432">
        <f t="shared" si="88"/>
        <v>14.875790819999999</v>
      </c>
      <c r="Y204" s="478">
        <f t="shared" si="89"/>
        <v>1.1900632655999999</v>
      </c>
      <c r="Z204" s="478">
        <f t="shared" si="90"/>
        <v>16.065854085599998</v>
      </c>
      <c r="AA204" s="478">
        <f t="shared" si="91"/>
        <v>0.48197562256799992</v>
      </c>
      <c r="AB204" s="478">
        <f t="shared" si="92"/>
        <v>16.547829708167999</v>
      </c>
      <c r="AC204" s="478">
        <f t="shared" si="93"/>
        <v>2.9786093474702398</v>
      </c>
      <c r="AD204" s="478">
        <f t="shared" si="94"/>
        <v>19.526439055638239</v>
      </c>
      <c r="AE204" s="401">
        <v>0.61470209999999992</v>
      </c>
      <c r="AF204" s="502">
        <f t="shared" si="95"/>
        <v>12.002943093022841</v>
      </c>
      <c r="AG204" s="66"/>
      <c r="AI204" s="504">
        <f t="shared" si="96"/>
        <v>3.3499122995981931</v>
      </c>
      <c r="AJ204" s="68" t="s">
        <v>292</v>
      </c>
      <c r="AK204" s="118">
        <v>0.12294041999999998</v>
      </c>
      <c r="AL204" s="434"/>
      <c r="AM204" s="434"/>
      <c r="AN204" s="434"/>
      <c r="AO204" s="434"/>
      <c r="AP204" s="434"/>
      <c r="AQ204" s="434"/>
      <c r="AR204" s="434"/>
      <c r="AS204" s="434"/>
      <c r="AT204" s="434"/>
      <c r="AU204" s="434"/>
      <c r="AV204" s="401">
        <f>AV198*AK204</f>
        <v>0.61470209999999992</v>
      </c>
      <c r="AW204" s="434"/>
      <c r="AX204" s="72"/>
    </row>
    <row r="205" spans="1:50" s="208" customFormat="1" ht="72" customHeight="1">
      <c r="A205" s="527">
        <v>102</v>
      </c>
      <c r="B205" s="156" t="s">
        <v>381</v>
      </c>
      <c r="C205" s="210" t="s">
        <v>292</v>
      </c>
      <c r="D205" s="63">
        <v>0.93306</v>
      </c>
      <c r="E205" s="21">
        <f>F205/D205</f>
        <v>124.95999999999998</v>
      </c>
      <c r="F205" s="64">
        <v>116.59517759999999</v>
      </c>
      <c r="G205" s="8">
        <f t="shared" si="72"/>
        <v>11.65951776</v>
      </c>
      <c r="H205" s="8">
        <f t="shared" si="81"/>
        <v>128.25469535999997</v>
      </c>
      <c r="I205" s="8">
        <f t="shared" si="74"/>
        <v>10.260375628799999</v>
      </c>
      <c r="J205" s="8">
        <f t="shared" si="82"/>
        <v>138.51507098879998</v>
      </c>
      <c r="K205" s="79">
        <f t="shared" si="76"/>
        <v>4.155452129663999</v>
      </c>
      <c r="L205" s="8">
        <f t="shared" si="83"/>
        <v>142.67052311846396</v>
      </c>
      <c r="M205" s="8">
        <f t="shared" si="78"/>
        <v>25.680694161323512</v>
      </c>
      <c r="N205" s="8">
        <f t="shared" si="84"/>
        <v>168.35121727978748</v>
      </c>
      <c r="O205" s="399">
        <v>8</v>
      </c>
      <c r="P205" s="400">
        <f t="shared" si="85"/>
        <v>1346.8097382382998</v>
      </c>
      <c r="Q205" s="80"/>
      <c r="S205" s="462" t="s">
        <v>292</v>
      </c>
      <c r="T205" s="63">
        <v>0.93306</v>
      </c>
      <c r="U205" s="434">
        <v>80</v>
      </c>
      <c r="V205" s="432">
        <f t="shared" si="97"/>
        <v>74.644800000000004</v>
      </c>
      <c r="W205" s="432">
        <f t="shared" si="87"/>
        <v>7.4644800000000009</v>
      </c>
      <c r="X205" s="432">
        <f t="shared" si="88"/>
        <v>82.109279999999998</v>
      </c>
      <c r="Y205" s="478">
        <f t="shared" si="89"/>
        <v>6.5687423999999996</v>
      </c>
      <c r="Z205" s="478">
        <f t="shared" si="90"/>
        <v>88.678022400000003</v>
      </c>
      <c r="AA205" s="478">
        <f t="shared" si="91"/>
        <v>2.6603406719999998</v>
      </c>
      <c r="AB205" s="478">
        <f t="shared" si="92"/>
        <v>91.338363072000007</v>
      </c>
      <c r="AC205" s="478">
        <f t="shared" si="93"/>
        <v>16.440905352960002</v>
      </c>
      <c r="AD205" s="478">
        <f t="shared" si="94"/>
        <v>107.77926842496001</v>
      </c>
      <c r="AE205" s="399">
        <v>8</v>
      </c>
      <c r="AF205" s="502">
        <f t="shared" si="95"/>
        <v>862.23414739968007</v>
      </c>
      <c r="AG205" s="66"/>
      <c r="AI205" s="504">
        <f t="shared" si="96"/>
        <v>484.57559083861975</v>
      </c>
      <c r="AJ205" s="210" t="s">
        <v>292</v>
      </c>
      <c r="AK205" s="63">
        <v>0.93306</v>
      </c>
      <c r="AL205" s="434"/>
      <c r="AM205" s="434"/>
      <c r="AN205" s="434"/>
      <c r="AO205" s="434"/>
      <c r="AP205" s="434"/>
      <c r="AQ205" s="434"/>
      <c r="AR205" s="434"/>
      <c r="AS205" s="434"/>
      <c r="AT205" s="434"/>
      <c r="AU205" s="434"/>
      <c r="AV205" s="399">
        <v>8</v>
      </c>
      <c r="AW205" s="434"/>
      <c r="AX205" s="80"/>
    </row>
    <row r="206" spans="1:50" s="208" customFormat="1" ht="18.75" customHeight="1">
      <c r="A206" s="528"/>
      <c r="B206" s="211" t="s">
        <v>452</v>
      </c>
      <c r="C206" s="212"/>
      <c r="D206" s="89"/>
      <c r="E206" s="39"/>
      <c r="F206" s="45"/>
      <c r="G206" s="16"/>
      <c r="H206" s="16"/>
      <c r="I206" s="16"/>
      <c r="J206" s="16"/>
      <c r="K206" s="143"/>
      <c r="L206" s="16"/>
      <c r="M206" s="16"/>
      <c r="N206" s="16"/>
      <c r="O206" s="402"/>
      <c r="P206" s="414"/>
      <c r="Q206" s="144"/>
      <c r="S206" s="462"/>
      <c r="T206" s="89"/>
      <c r="U206" s="434"/>
      <c r="V206" s="432">
        <f t="shared" si="97"/>
        <v>0</v>
      </c>
      <c r="W206" s="432">
        <f t="shared" si="87"/>
        <v>0</v>
      </c>
      <c r="X206" s="432">
        <f t="shared" si="88"/>
        <v>0</v>
      </c>
      <c r="Y206" s="478">
        <f t="shared" si="89"/>
        <v>0</v>
      </c>
      <c r="Z206" s="478">
        <f t="shared" si="90"/>
        <v>0</v>
      </c>
      <c r="AA206" s="478">
        <f t="shared" si="91"/>
        <v>0</v>
      </c>
      <c r="AB206" s="478">
        <f t="shared" si="92"/>
        <v>0</v>
      </c>
      <c r="AC206" s="478">
        <f t="shared" si="93"/>
        <v>0</v>
      </c>
      <c r="AD206" s="478">
        <f t="shared" si="94"/>
        <v>0</v>
      </c>
      <c r="AE206" s="402"/>
      <c r="AF206" s="502">
        <f t="shared" si="95"/>
        <v>0</v>
      </c>
      <c r="AG206" s="66"/>
      <c r="AI206" s="504">
        <f t="shared" si="96"/>
        <v>0</v>
      </c>
      <c r="AJ206" s="212"/>
      <c r="AK206" s="89"/>
      <c r="AL206" s="434"/>
      <c r="AM206" s="434"/>
      <c r="AN206" s="434"/>
      <c r="AO206" s="434"/>
      <c r="AP206" s="434"/>
      <c r="AQ206" s="434"/>
      <c r="AR206" s="434"/>
      <c r="AS206" s="434"/>
      <c r="AT206" s="434"/>
      <c r="AU206" s="434"/>
      <c r="AV206" s="402"/>
      <c r="AW206" s="434"/>
      <c r="AX206" s="144"/>
    </row>
    <row r="207" spans="1:50" s="208" customFormat="1" ht="18.75" customHeight="1">
      <c r="A207" s="528" t="s">
        <v>257</v>
      </c>
      <c r="B207" s="213" t="s">
        <v>375</v>
      </c>
      <c r="C207" s="176" t="s">
        <v>64</v>
      </c>
      <c r="D207" s="214">
        <v>2</v>
      </c>
      <c r="E207" s="22">
        <f>F207/D207</f>
        <v>107.1</v>
      </c>
      <c r="F207" s="133">
        <v>214.2</v>
      </c>
      <c r="G207" s="10">
        <f t="shared" si="72"/>
        <v>21.42</v>
      </c>
      <c r="H207" s="10">
        <f t="shared" si="81"/>
        <v>235.62</v>
      </c>
      <c r="I207" s="10">
        <f t="shared" si="74"/>
        <v>18.849600000000002</v>
      </c>
      <c r="J207" s="10">
        <f t="shared" si="82"/>
        <v>254.46960000000001</v>
      </c>
      <c r="K207" s="65">
        <f t="shared" si="76"/>
        <v>7.6340880000000002</v>
      </c>
      <c r="L207" s="10">
        <f t="shared" si="83"/>
        <v>262.10368800000003</v>
      </c>
      <c r="M207" s="10">
        <f t="shared" si="78"/>
        <v>47.178663840000006</v>
      </c>
      <c r="N207" s="10">
        <f t="shared" si="84"/>
        <v>309.28235184000005</v>
      </c>
      <c r="O207" s="407">
        <v>16</v>
      </c>
      <c r="P207" s="414">
        <f t="shared" si="85"/>
        <v>4948.5176294400007</v>
      </c>
      <c r="Q207" s="66"/>
      <c r="S207" s="438" t="s">
        <v>64</v>
      </c>
      <c r="T207" s="214">
        <v>2</v>
      </c>
      <c r="U207" s="434">
        <v>95</v>
      </c>
      <c r="V207" s="432">
        <f t="shared" si="97"/>
        <v>190</v>
      </c>
      <c r="W207" s="432">
        <f t="shared" si="87"/>
        <v>19</v>
      </c>
      <c r="X207" s="432">
        <f t="shared" si="88"/>
        <v>209</v>
      </c>
      <c r="Y207" s="478">
        <f t="shared" si="89"/>
        <v>16.72</v>
      </c>
      <c r="Z207" s="478">
        <f t="shared" si="90"/>
        <v>225.72</v>
      </c>
      <c r="AA207" s="478">
        <f t="shared" si="91"/>
        <v>6.7715999999999994</v>
      </c>
      <c r="AB207" s="478">
        <f t="shared" si="92"/>
        <v>232.49160000000001</v>
      </c>
      <c r="AC207" s="478">
        <f t="shared" si="93"/>
        <v>41.848487999999996</v>
      </c>
      <c r="AD207" s="478">
        <f t="shared" si="94"/>
        <v>274.34008799999998</v>
      </c>
      <c r="AE207" s="407">
        <v>16</v>
      </c>
      <c r="AF207" s="502">
        <f t="shared" si="95"/>
        <v>4389.4414079999997</v>
      </c>
      <c r="AG207" s="66"/>
      <c r="AI207" s="504">
        <f t="shared" si="96"/>
        <v>559.07622144000106</v>
      </c>
      <c r="AJ207" s="176" t="s">
        <v>64</v>
      </c>
      <c r="AK207" s="214">
        <v>2</v>
      </c>
      <c r="AL207" s="434"/>
      <c r="AM207" s="434"/>
      <c r="AN207" s="434"/>
      <c r="AO207" s="434"/>
      <c r="AP207" s="434"/>
      <c r="AQ207" s="434"/>
      <c r="AR207" s="434"/>
      <c r="AS207" s="434"/>
      <c r="AT207" s="434"/>
      <c r="AU207" s="434"/>
      <c r="AV207" s="407">
        <v>16</v>
      </c>
      <c r="AW207" s="434"/>
      <c r="AX207" s="66"/>
    </row>
    <row r="208" spans="1:50" s="208" customFormat="1" ht="36" customHeight="1">
      <c r="A208" s="528" t="s">
        <v>659</v>
      </c>
      <c r="B208" s="213" t="s">
        <v>376</v>
      </c>
      <c r="C208" s="176" t="s">
        <v>64</v>
      </c>
      <c r="D208" s="214">
        <v>1</v>
      </c>
      <c r="E208" s="22">
        <f t="shared" ref="E208:E209" si="98">F208/D208</f>
        <v>0</v>
      </c>
      <c r="F208" s="133">
        <v>0</v>
      </c>
      <c r="G208" s="10">
        <f t="shared" si="72"/>
        <v>0</v>
      </c>
      <c r="H208" s="10">
        <f t="shared" si="81"/>
        <v>0</v>
      </c>
      <c r="I208" s="10">
        <f t="shared" si="74"/>
        <v>0</v>
      </c>
      <c r="J208" s="10">
        <f t="shared" si="82"/>
        <v>0</v>
      </c>
      <c r="K208" s="65">
        <f t="shared" si="76"/>
        <v>0</v>
      </c>
      <c r="L208" s="10">
        <f t="shared" si="83"/>
        <v>0</v>
      </c>
      <c r="M208" s="10">
        <f t="shared" si="78"/>
        <v>0</v>
      </c>
      <c r="N208" s="10">
        <f t="shared" si="84"/>
        <v>0</v>
      </c>
      <c r="O208" s="407">
        <v>8</v>
      </c>
      <c r="P208" s="414">
        <v>0</v>
      </c>
      <c r="Q208" s="66" t="s">
        <v>148</v>
      </c>
      <c r="S208" s="438" t="s">
        <v>64</v>
      </c>
      <c r="T208" s="214">
        <v>1</v>
      </c>
      <c r="U208" s="434">
        <v>0</v>
      </c>
      <c r="V208" s="432">
        <f t="shared" si="97"/>
        <v>0</v>
      </c>
      <c r="W208" s="432">
        <f t="shared" si="87"/>
        <v>0</v>
      </c>
      <c r="X208" s="432">
        <f t="shared" si="88"/>
        <v>0</v>
      </c>
      <c r="Y208" s="478">
        <f t="shared" si="89"/>
        <v>0</v>
      </c>
      <c r="Z208" s="478">
        <f t="shared" si="90"/>
        <v>0</v>
      </c>
      <c r="AA208" s="478">
        <f t="shared" si="91"/>
        <v>0</v>
      </c>
      <c r="AB208" s="478">
        <f t="shared" si="92"/>
        <v>0</v>
      </c>
      <c r="AC208" s="478">
        <f t="shared" si="93"/>
        <v>0</v>
      </c>
      <c r="AD208" s="478">
        <f t="shared" si="94"/>
        <v>0</v>
      </c>
      <c r="AE208" s="407">
        <v>8</v>
      </c>
      <c r="AF208" s="502">
        <f t="shared" si="95"/>
        <v>0</v>
      </c>
      <c r="AG208" s="66" t="s">
        <v>148</v>
      </c>
      <c r="AI208" s="504">
        <f t="shared" si="96"/>
        <v>0</v>
      </c>
      <c r="AJ208" s="176" t="s">
        <v>64</v>
      </c>
      <c r="AK208" s="214">
        <v>1</v>
      </c>
      <c r="AL208" s="434"/>
      <c r="AM208" s="434"/>
      <c r="AN208" s="434"/>
      <c r="AO208" s="434"/>
      <c r="AP208" s="434"/>
      <c r="AQ208" s="434"/>
      <c r="AR208" s="434"/>
      <c r="AS208" s="434"/>
      <c r="AT208" s="434"/>
      <c r="AU208" s="434"/>
      <c r="AV208" s="407">
        <v>8</v>
      </c>
      <c r="AW208" s="434"/>
      <c r="AX208" s="66" t="s">
        <v>148</v>
      </c>
    </row>
    <row r="209" spans="1:50" s="208" customFormat="1" ht="31.5" customHeight="1">
      <c r="A209" s="528" t="s">
        <v>660</v>
      </c>
      <c r="B209" s="213" t="s">
        <v>377</v>
      </c>
      <c r="C209" s="176" t="s">
        <v>64</v>
      </c>
      <c r="D209" s="214">
        <v>1</v>
      </c>
      <c r="E209" s="22">
        <f t="shared" si="98"/>
        <v>165.9</v>
      </c>
      <c r="F209" s="214">
        <v>165.9</v>
      </c>
      <c r="G209" s="10">
        <f t="shared" si="72"/>
        <v>16.59</v>
      </c>
      <c r="H209" s="10">
        <f t="shared" si="81"/>
        <v>182.49</v>
      </c>
      <c r="I209" s="10">
        <f t="shared" si="74"/>
        <v>14.599200000000002</v>
      </c>
      <c r="J209" s="10">
        <f t="shared" si="82"/>
        <v>197.08920000000001</v>
      </c>
      <c r="K209" s="65">
        <f t="shared" si="76"/>
        <v>5.9126760000000003</v>
      </c>
      <c r="L209" s="10">
        <f t="shared" si="83"/>
        <v>203.00187600000001</v>
      </c>
      <c r="M209" s="10">
        <f t="shared" si="78"/>
        <v>36.54033768</v>
      </c>
      <c r="N209" s="10">
        <f t="shared" si="84"/>
        <v>239.54221368</v>
      </c>
      <c r="O209" s="407">
        <v>8</v>
      </c>
      <c r="P209" s="414">
        <f t="shared" si="85"/>
        <v>1916.33770944</v>
      </c>
      <c r="Q209" s="66"/>
      <c r="S209" s="438" t="s">
        <v>64</v>
      </c>
      <c r="T209" s="214">
        <v>1</v>
      </c>
      <c r="U209" s="434">
        <v>120</v>
      </c>
      <c r="V209" s="432">
        <f t="shared" si="97"/>
        <v>120</v>
      </c>
      <c r="W209" s="432">
        <f t="shared" si="87"/>
        <v>12</v>
      </c>
      <c r="X209" s="432">
        <f t="shared" si="88"/>
        <v>132</v>
      </c>
      <c r="Y209" s="478">
        <f t="shared" si="89"/>
        <v>10.56</v>
      </c>
      <c r="Z209" s="478">
        <f t="shared" si="90"/>
        <v>142.56</v>
      </c>
      <c r="AA209" s="478">
        <f t="shared" si="91"/>
        <v>4.2767999999999997</v>
      </c>
      <c r="AB209" s="478">
        <f t="shared" si="92"/>
        <v>146.83680000000001</v>
      </c>
      <c r="AC209" s="478">
        <f t="shared" si="93"/>
        <v>26.430624000000002</v>
      </c>
      <c r="AD209" s="478">
        <f t="shared" si="94"/>
        <v>173.26742400000001</v>
      </c>
      <c r="AE209" s="407">
        <v>8</v>
      </c>
      <c r="AF209" s="502">
        <f t="shared" si="95"/>
        <v>1386.139392</v>
      </c>
      <c r="AG209" s="66"/>
      <c r="AI209" s="504">
        <f t="shared" si="96"/>
        <v>530.19831743999998</v>
      </c>
      <c r="AJ209" s="176" t="s">
        <v>64</v>
      </c>
      <c r="AK209" s="214">
        <v>1</v>
      </c>
      <c r="AL209" s="434"/>
      <c r="AM209" s="434"/>
      <c r="AN209" s="434"/>
      <c r="AO209" s="434"/>
      <c r="AP209" s="434"/>
      <c r="AQ209" s="434"/>
      <c r="AR209" s="434"/>
      <c r="AS209" s="434"/>
      <c r="AT209" s="434"/>
      <c r="AU209" s="434"/>
      <c r="AV209" s="407">
        <v>8</v>
      </c>
      <c r="AW209" s="434"/>
      <c r="AX209" s="66"/>
    </row>
    <row r="210" spans="1:50" s="208" customFormat="1" ht="19.5" customHeight="1" thickBot="1">
      <c r="A210" s="526" t="s">
        <v>661</v>
      </c>
      <c r="B210" s="215" t="s">
        <v>378</v>
      </c>
      <c r="C210" s="68" t="s">
        <v>292</v>
      </c>
      <c r="D210" s="118">
        <v>0.14649042000000001</v>
      </c>
      <c r="E210" s="22">
        <f>F210/D210</f>
        <v>140.69999999999999</v>
      </c>
      <c r="F210" s="70">
        <v>20.611202093999999</v>
      </c>
      <c r="G210" s="81">
        <f t="shared" si="72"/>
        <v>2.0611202093999998</v>
      </c>
      <c r="H210" s="81">
        <f t="shared" si="81"/>
        <v>22.672322303399998</v>
      </c>
      <c r="I210" s="81">
        <f t="shared" si="74"/>
        <v>1.8137857842719998</v>
      </c>
      <c r="J210" s="81">
        <f t="shared" si="82"/>
        <v>24.486108087671997</v>
      </c>
      <c r="K210" s="115">
        <f t="shared" si="76"/>
        <v>0.73458324263015995</v>
      </c>
      <c r="L210" s="81">
        <f t="shared" si="83"/>
        <v>25.220691330302156</v>
      </c>
      <c r="M210" s="81">
        <f t="shared" si="78"/>
        <v>4.5397244394543881</v>
      </c>
      <c r="N210" s="81">
        <f t="shared" si="84"/>
        <v>29.760415769756545</v>
      </c>
      <c r="O210" s="401">
        <f>O205*D210</f>
        <v>1.1719233600000001</v>
      </c>
      <c r="P210" s="415">
        <f t="shared" si="85"/>
        <v>34.876926443890078</v>
      </c>
      <c r="Q210" s="72"/>
      <c r="S210" s="441" t="s">
        <v>292</v>
      </c>
      <c r="T210" s="118">
        <v>0.14649042000000001</v>
      </c>
      <c r="U210" s="434">
        <v>110</v>
      </c>
      <c r="V210" s="432">
        <f t="shared" si="97"/>
        <v>16.113946200000001</v>
      </c>
      <c r="W210" s="432">
        <f t="shared" si="87"/>
        <v>1.6113946200000002</v>
      </c>
      <c r="X210" s="432">
        <f t="shared" si="88"/>
        <v>17.72534082</v>
      </c>
      <c r="Y210" s="478">
        <f t="shared" si="89"/>
        <v>1.4180272655999999</v>
      </c>
      <c r="Z210" s="478">
        <f t="shared" si="90"/>
        <v>19.143368085599999</v>
      </c>
      <c r="AA210" s="478">
        <f t="shared" si="91"/>
        <v>0.57430104256799996</v>
      </c>
      <c r="AB210" s="478">
        <f t="shared" si="92"/>
        <v>19.717669128167998</v>
      </c>
      <c r="AC210" s="478">
        <f t="shared" si="93"/>
        <v>3.5491804430702394</v>
      </c>
      <c r="AD210" s="478">
        <f t="shared" si="94"/>
        <v>23.266849571238236</v>
      </c>
      <c r="AE210" s="401">
        <v>1.1719233600000001</v>
      </c>
      <c r="AF210" s="502">
        <f t="shared" si="95"/>
        <v>27.266964526140075</v>
      </c>
      <c r="AG210" s="66"/>
      <c r="AI210" s="504">
        <f t="shared" si="96"/>
        <v>7.6099619177500024</v>
      </c>
      <c r="AJ210" s="68" t="s">
        <v>292</v>
      </c>
      <c r="AK210" s="118">
        <v>0.14649042000000001</v>
      </c>
      <c r="AL210" s="434"/>
      <c r="AM210" s="434"/>
      <c r="AN210" s="434"/>
      <c r="AO210" s="434"/>
      <c r="AP210" s="434"/>
      <c r="AQ210" s="434"/>
      <c r="AR210" s="434"/>
      <c r="AS210" s="434"/>
      <c r="AT210" s="434"/>
      <c r="AU210" s="434"/>
      <c r="AV210" s="401">
        <f>AV205*AK210</f>
        <v>1.1719233600000001</v>
      </c>
      <c r="AW210" s="434"/>
      <c r="AX210" s="72"/>
    </row>
    <row r="211" spans="1:50" s="208" customFormat="1" ht="74.25" customHeight="1">
      <c r="A211" s="527">
        <v>102</v>
      </c>
      <c r="B211" s="156" t="s">
        <v>784</v>
      </c>
      <c r="C211" s="210" t="s">
        <v>292</v>
      </c>
      <c r="D211" s="63">
        <v>1.0830599999999999</v>
      </c>
      <c r="E211" s="21">
        <f>F211/D211</f>
        <v>124.96000000000001</v>
      </c>
      <c r="F211" s="64">
        <v>135.3391776</v>
      </c>
      <c r="G211" s="8">
        <f t="shared" si="72"/>
        <v>13.533917760000001</v>
      </c>
      <c r="H211" s="8">
        <f t="shared" si="81"/>
        <v>148.87309536000001</v>
      </c>
      <c r="I211" s="8">
        <f t="shared" si="74"/>
        <v>11.909847628800001</v>
      </c>
      <c r="J211" s="8">
        <f t="shared" si="82"/>
        <v>160.78294298880002</v>
      </c>
      <c r="K211" s="79">
        <f t="shared" si="76"/>
        <v>4.8234882896640006</v>
      </c>
      <c r="L211" s="8">
        <f t="shared" si="83"/>
        <v>165.60643127846402</v>
      </c>
      <c r="M211" s="8">
        <f t="shared" si="78"/>
        <v>29.809157630123522</v>
      </c>
      <c r="N211" s="8">
        <f t="shared" si="84"/>
        <v>195.41558890858755</v>
      </c>
      <c r="O211" s="399">
        <v>14</v>
      </c>
      <c r="P211" s="400">
        <f t="shared" si="85"/>
        <v>2735.8182447202257</v>
      </c>
      <c r="Q211" s="80"/>
      <c r="S211" s="462" t="s">
        <v>292</v>
      </c>
      <c r="T211" s="63">
        <v>0.93306</v>
      </c>
      <c r="U211" s="434">
        <v>80</v>
      </c>
      <c r="V211" s="432">
        <f t="shared" si="97"/>
        <v>74.644800000000004</v>
      </c>
      <c r="W211" s="432">
        <f t="shared" si="87"/>
        <v>7.4644800000000009</v>
      </c>
      <c r="X211" s="432">
        <f t="shared" si="88"/>
        <v>82.109279999999998</v>
      </c>
      <c r="Y211" s="478">
        <f t="shared" si="89"/>
        <v>6.5687423999999996</v>
      </c>
      <c r="Z211" s="478">
        <f t="shared" si="90"/>
        <v>88.678022400000003</v>
      </c>
      <c r="AA211" s="478">
        <f t="shared" si="91"/>
        <v>2.6603406719999998</v>
      </c>
      <c r="AB211" s="478">
        <f t="shared" si="92"/>
        <v>91.338363072000007</v>
      </c>
      <c r="AC211" s="478">
        <f t="shared" si="93"/>
        <v>16.440905352960002</v>
      </c>
      <c r="AD211" s="478">
        <f t="shared" si="94"/>
        <v>107.77926842496001</v>
      </c>
      <c r="AE211" s="399">
        <v>14</v>
      </c>
      <c r="AF211" s="502">
        <f t="shared" si="95"/>
        <v>1508.9097579494401</v>
      </c>
      <c r="AG211" s="66"/>
      <c r="AI211" s="504">
        <f t="shared" si="96"/>
        <v>1226.9084867707857</v>
      </c>
      <c r="AJ211" s="210" t="s">
        <v>292</v>
      </c>
      <c r="AK211" s="63">
        <v>1.0830599999999999</v>
      </c>
      <c r="AL211" s="434"/>
      <c r="AM211" s="434"/>
      <c r="AN211" s="434"/>
      <c r="AO211" s="434"/>
      <c r="AP211" s="434"/>
      <c r="AQ211" s="434"/>
      <c r="AR211" s="434"/>
      <c r="AS211" s="434"/>
      <c r="AT211" s="434"/>
      <c r="AU211" s="434"/>
      <c r="AV211" s="399">
        <v>14</v>
      </c>
      <c r="AW211" s="434"/>
      <c r="AX211" s="80"/>
    </row>
    <row r="212" spans="1:50" s="208" customFormat="1" ht="19.5" customHeight="1" thickBot="1">
      <c r="A212" s="528"/>
      <c r="B212" s="211" t="s">
        <v>452</v>
      </c>
      <c r="C212" s="212"/>
      <c r="D212" s="89"/>
      <c r="E212" s="39"/>
      <c r="F212" s="45"/>
      <c r="G212" s="16"/>
      <c r="H212" s="16"/>
      <c r="I212" s="16"/>
      <c r="J212" s="16"/>
      <c r="K212" s="143"/>
      <c r="L212" s="16"/>
      <c r="M212" s="16"/>
      <c r="N212" s="16"/>
      <c r="O212" s="402"/>
      <c r="P212" s="414"/>
      <c r="Q212" s="144"/>
      <c r="S212" s="462"/>
      <c r="T212" s="89"/>
      <c r="U212" s="434"/>
      <c r="V212" s="432">
        <f t="shared" si="97"/>
        <v>0</v>
      </c>
      <c r="W212" s="432">
        <f t="shared" si="87"/>
        <v>0</v>
      </c>
      <c r="X212" s="432">
        <f t="shared" si="88"/>
        <v>0</v>
      </c>
      <c r="Y212" s="478">
        <f t="shared" si="89"/>
        <v>0</v>
      </c>
      <c r="Z212" s="478">
        <f t="shared" si="90"/>
        <v>0</v>
      </c>
      <c r="AA212" s="478">
        <f t="shared" si="91"/>
        <v>0</v>
      </c>
      <c r="AB212" s="478">
        <f t="shared" si="92"/>
        <v>0</v>
      </c>
      <c r="AC212" s="478">
        <f t="shared" si="93"/>
        <v>0</v>
      </c>
      <c r="AD212" s="478">
        <f t="shared" si="94"/>
        <v>0</v>
      </c>
      <c r="AE212" s="402"/>
      <c r="AF212" s="502">
        <f t="shared" si="95"/>
        <v>0</v>
      </c>
      <c r="AG212" s="66"/>
      <c r="AI212" s="504">
        <f t="shared" si="96"/>
        <v>0</v>
      </c>
      <c r="AJ212" s="212"/>
      <c r="AK212" s="89"/>
      <c r="AL212" s="434"/>
      <c r="AM212" s="434"/>
      <c r="AN212" s="434"/>
      <c r="AO212" s="434"/>
      <c r="AP212" s="434"/>
      <c r="AQ212" s="434"/>
      <c r="AR212" s="434"/>
      <c r="AS212" s="434"/>
      <c r="AT212" s="434"/>
      <c r="AU212" s="434"/>
      <c r="AV212" s="402"/>
      <c r="AW212" s="434"/>
      <c r="AX212" s="144"/>
    </row>
    <row r="213" spans="1:50" s="208" customFormat="1" ht="18.75" customHeight="1">
      <c r="A213" s="528"/>
      <c r="B213" s="213" t="s">
        <v>375</v>
      </c>
      <c r="C213" s="176" t="s">
        <v>64</v>
      </c>
      <c r="D213" s="214">
        <v>2</v>
      </c>
      <c r="E213" s="21">
        <f>F213/D213</f>
        <v>107.1</v>
      </c>
      <c r="F213" s="133">
        <v>214.2</v>
      </c>
      <c r="G213" s="10">
        <f t="shared" ref="G213:G217" si="99">F213*$G$4</f>
        <v>21.42</v>
      </c>
      <c r="H213" s="10">
        <f t="shared" ref="H213:H217" si="100">G213+F213</f>
        <v>235.62</v>
      </c>
      <c r="I213" s="10">
        <f t="shared" ref="I213:I217" si="101">H213*$I$4</f>
        <v>18.849600000000002</v>
      </c>
      <c r="J213" s="10">
        <f t="shared" ref="J213:J217" si="102">I213+H213</f>
        <v>254.46960000000001</v>
      </c>
      <c r="K213" s="65">
        <f t="shared" ref="K213:K217" si="103">J213*$K$4</f>
        <v>7.6340880000000002</v>
      </c>
      <c r="L213" s="10">
        <f t="shared" ref="L213:L217" si="104">J213+K213</f>
        <v>262.10368800000003</v>
      </c>
      <c r="M213" s="10">
        <f t="shared" ref="M213:M217" si="105">L213*$M$4</f>
        <v>47.178663840000006</v>
      </c>
      <c r="N213" s="10">
        <f t="shared" ref="N213:N217" si="106">M213+L213</f>
        <v>309.28235184000005</v>
      </c>
      <c r="O213" s="407">
        <v>28</v>
      </c>
      <c r="P213" s="414">
        <f t="shared" si="85"/>
        <v>8659.9058515200013</v>
      </c>
      <c r="Q213" s="66"/>
      <c r="S213" s="438" t="s">
        <v>64</v>
      </c>
      <c r="T213" s="214">
        <v>2</v>
      </c>
      <c r="U213" s="434">
        <v>95</v>
      </c>
      <c r="V213" s="432">
        <f t="shared" si="97"/>
        <v>190</v>
      </c>
      <c r="W213" s="432">
        <f t="shared" si="87"/>
        <v>19</v>
      </c>
      <c r="X213" s="432">
        <f t="shared" si="88"/>
        <v>209</v>
      </c>
      <c r="Y213" s="478">
        <f t="shared" si="89"/>
        <v>16.72</v>
      </c>
      <c r="Z213" s="478">
        <f t="shared" si="90"/>
        <v>225.72</v>
      </c>
      <c r="AA213" s="478">
        <f t="shared" si="91"/>
        <v>6.7715999999999994</v>
      </c>
      <c r="AB213" s="478">
        <f t="shared" si="92"/>
        <v>232.49160000000001</v>
      </c>
      <c r="AC213" s="478">
        <f t="shared" si="93"/>
        <v>41.848487999999996</v>
      </c>
      <c r="AD213" s="478">
        <f t="shared" si="94"/>
        <v>274.34008799999998</v>
      </c>
      <c r="AE213" s="407">
        <v>28</v>
      </c>
      <c r="AF213" s="502">
        <f t="shared" si="95"/>
        <v>7681.5224639999997</v>
      </c>
      <c r="AG213" s="66"/>
      <c r="AI213" s="504">
        <f t="shared" si="96"/>
        <v>978.38338752000163</v>
      </c>
      <c r="AJ213" s="176" t="s">
        <v>64</v>
      </c>
      <c r="AK213" s="214">
        <v>2</v>
      </c>
      <c r="AL213" s="434"/>
      <c r="AM213" s="434"/>
      <c r="AN213" s="434"/>
      <c r="AO213" s="434"/>
      <c r="AP213" s="434"/>
      <c r="AQ213" s="434"/>
      <c r="AR213" s="434"/>
      <c r="AS213" s="434"/>
      <c r="AT213" s="434"/>
      <c r="AU213" s="434"/>
      <c r="AV213" s="407">
        <v>28</v>
      </c>
      <c r="AW213" s="434"/>
      <c r="AX213" s="66"/>
    </row>
    <row r="214" spans="1:50" s="208" customFormat="1" ht="18.5">
      <c r="A214" s="528"/>
      <c r="B214" s="213" t="s">
        <v>380</v>
      </c>
      <c r="C214" s="176" t="s">
        <v>64</v>
      </c>
      <c r="D214" s="214">
        <v>1</v>
      </c>
      <c r="E214" s="22">
        <f>F214/D214</f>
        <v>81.094317073170771</v>
      </c>
      <c r="F214" s="214">
        <v>81.094317073170771</v>
      </c>
      <c r="G214" s="10">
        <f t="shared" si="99"/>
        <v>8.1094317073170767</v>
      </c>
      <c r="H214" s="10">
        <f t="shared" si="100"/>
        <v>89.203748780487842</v>
      </c>
      <c r="I214" s="10">
        <f t="shared" si="101"/>
        <v>7.1362999024390277</v>
      </c>
      <c r="J214" s="10">
        <f t="shared" si="102"/>
        <v>96.340048682926863</v>
      </c>
      <c r="K214" s="65">
        <f t="shared" si="103"/>
        <v>2.8902014604878059</v>
      </c>
      <c r="L214" s="10">
        <f t="shared" si="104"/>
        <v>99.230250143414665</v>
      </c>
      <c r="M214" s="10">
        <f t="shared" si="105"/>
        <v>17.861445025814639</v>
      </c>
      <c r="N214" s="10">
        <f t="shared" si="106"/>
        <v>117.0916951692293</v>
      </c>
      <c r="O214" s="407">
        <v>14</v>
      </c>
      <c r="P214" s="414">
        <f t="shared" si="85"/>
        <v>1639.2837323692102</v>
      </c>
      <c r="Q214" s="66"/>
      <c r="S214" s="438" t="s">
        <v>64</v>
      </c>
      <c r="T214" s="214">
        <v>1</v>
      </c>
      <c r="U214" s="434">
        <v>50</v>
      </c>
      <c r="V214" s="432">
        <f t="shared" si="97"/>
        <v>50</v>
      </c>
      <c r="W214" s="432">
        <f t="shared" si="87"/>
        <v>5</v>
      </c>
      <c r="X214" s="432">
        <f t="shared" si="88"/>
        <v>55</v>
      </c>
      <c r="Y214" s="478">
        <f t="shared" si="89"/>
        <v>4.4000000000000004</v>
      </c>
      <c r="Z214" s="478">
        <f t="shared" si="90"/>
        <v>59.4</v>
      </c>
      <c r="AA214" s="478">
        <f t="shared" si="91"/>
        <v>1.7819999999999998</v>
      </c>
      <c r="AB214" s="478">
        <f t="shared" si="92"/>
        <v>61.181999999999995</v>
      </c>
      <c r="AC214" s="478">
        <f t="shared" si="93"/>
        <v>11.012759999999998</v>
      </c>
      <c r="AD214" s="478">
        <f t="shared" si="94"/>
        <v>72.194759999999988</v>
      </c>
      <c r="AE214" s="407">
        <v>14</v>
      </c>
      <c r="AF214" s="502">
        <f t="shared" si="95"/>
        <v>1010.7266399999999</v>
      </c>
      <c r="AG214" s="66"/>
      <c r="AI214" s="504">
        <f t="shared" si="96"/>
        <v>628.5570923692103</v>
      </c>
      <c r="AJ214" s="176" t="s">
        <v>64</v>
      </c>
      <c r="AK214" s="214">
        <v>1</v>
      </c>
      <c r="AL214" s="434"/>
      <c r="AM214" s="434"/>
      <c r="AN214" s="434"/>
      <c r="AO214" s="434"/>
      <c r="AP214" s="434"/>
      <c r="AQ214" s="434"/>
      <c r="AR214" s="434"/>
      <c r="AS214" s="434"/>
      <c r="AT214" s="434"/>
      <c r="AU214" s="434"/>
      <c r="AV214" s="407">
        <v>14</v>
      </c>
      <c r="AW214" s="434"/>
      <c r="AX214" s="66"/>
    </row>
    <row r="215" spans="1:50" s="208" customFormat="1" ht="36" customHeight="1">
      <c r="A215" s="528"/>
      <c r="B215" s="213" t="s">
        <v>376</v>
      </c>
      <c r="C215" s="176" t="s">
        <v>64</v>
      </c>
      <c r="D215" s="214">
        <v>1</v>
      </c>
      <c r="E215" s="22">
        <v>0</v>
      </c>
      <c r="F215" s="133"/>
      <c r="G215" s="10"/>
      <c r="H215" s="10"/>
      <c r="I215" s="10"/>
      <c r="J215" s="10"/>
      <c r="K215" s="65"/>
      <c r="L215" s="10"/>
      <c r="M215" s="10"/>
      <c r="N215" s="10"/>
      <c r="O215" s="407">
        <v>14</v>
      </c>
      <c r="P215" s="414"/>
      <c r="Q215" s="66" t="s">
        <v>148</v>
      </c>
      <c r="S215" s="438" t="s">
        <v>64</v>
      </c>
      <c r="T215" s="214">
        <v>1</v>
      </c>
      <c r="U215" s="434">
        <v>0</v>
      </c>
      <c r="V215" s="432">
        <f t="shared" si="97"/>
        <v>0</v>
      </c>
      <c r="W215" s="432">
        <f t="shared" si="87"/>
        <v>0</v>
      </c>
      <c r="X215" s="432">
        <f t="shared" si="88"/>
        <v>0</v>
      </c>
      <c r="Y215" s="478">
        <f t="shared" si="89"/>
        <v>0</v>
      </c>
      <c r="Z215" s="478">
        <f t="shared" si="90"/>
        <v>0</v>
      </c>
      <c r="AA215" s="478">
        <f t="shared" si="91"/>
        <v>0</v>
      </c>
      <c r="AB215" s="478">
        <f t="shared" si="92"/>
        <v>0</v>
      </c>
      <c r="AC215" s="478">
        <f t="shared" si="93"/>
        <v>0</v>
      </c>
      <c r="AD215" s="478">
        <f t="shared" si="94"/>
        <v>0</v>
      </c>
      <c r="AE215" s="407">
        <v>14</v>
      </c>
      <c r="AF215" s="502">
        <f t="shared" si="95"/>
        <v>0</v>
      </c>
      <c r="AG215" s="66" t="s">
        <v>148</v>
      </c>
      <c r="AI215" s="504">
        <f t="shared" si="96"/>
        <v>0</v>
      </c>
      <c r="AJ215" s="176" t="s">
        <v>64</v>
      </c>
      <c r="AK215" s="214">
        <v>1</v>
      </c>
      <c r="AL215" s="434"/>
      <c r="AM215" s="434"/>
      <c r="AN215" s="434"/>
      <c r="AO215" s="434"/>
      <c r="AP215" s="434"/>
      <c r="AQ215" s="434"/>
      <c r="AR215" s="434"/>
      <c r="AS215" s="434"/>
      <c r="AT215" s="434"/>
      <c r="AU215" s="434"/>
      <c r="AV215" s="407">
        <v>14</v>
      </c>
      <c r="AW215" s="434"/>
      <c r="AX215" s="66" t="s">
        <v>148</v>
      </c>
    </row>
    <row r="216" spans="1:50" s="208" customFormat="1" ht="31.5" customHeight="1">
      <c r="A216" s="528"/>
      <c r="B216" s="213" t="s">
        <v>377</v>
      </c>
      <c r="C216" s="176" t="s">
        <v>64</v>
      </c>
      <c r="D216" s="214">
        <v>1</v>
      </c>
      <c r="E216" s="22">
        <f>F216/D216</f>
        <v>165.9</v>
      </c>
      <c r="F216" s="214">
        <v>165.9</v>
      </c>
      <c r="G216" s="10">
        <f t="shared" si="99"/>
        <v>16.59</v>
      </c>
      <c r="H216" s="10">
        <f t="shared" si="100"/>
        <v>182.49</v>
      </c>
      <c r="I216" s="10">
        <f t="shared" si="101"/>
        <v>14.599200000000002</v>
      </c>
      <c r="J216" s="10">
        <f t="shared" si="102"/>
        <v>197.08920000000001</v>
      </c>
      <c r="K216" s="65">
        <f t="shared" si="103"/>
        <v>5.9126760000000003</v>
      </c>
      <c r="L216" s="10">
        <f t="shared" si="104"/>
        <v>203.00187600000001</v>
      </c>
      <c r="M216" s="10">
        <f t="shared" si="105"/>
        <v>36.54033768</v>
      </c>
      <c r="N216" s="10">
        <f t="shared" si="106"/>
        <v>239.54221368</v>
      </c>
      <c r="O216" s="407">
        <v>14</v>
      </c>
      <c r="P216" s="414">
        <f t="shared" si="85"/>
        <v>3353.59099152</v>
      </c>
      <c r="Q216" s="66"/>
      <c r="S216" s="438" t="s">
        <v>64</v>
      </c>
      <c r="T216" s="214">
        <v>1</v>
      </c>
      <c r="U216" s="434">
        <v>120</v>
      </c>
      <c r="V216" s="432">
        <f t="shared" si="97"/>
        <v>120</v>
      </c>
      <c r="W216" s="432">
        <f t="shared" si="87"/>
        <v>12</v>
      </c>
      <c r="X216" s="432">
        <f t="shared" si="88"/>
        <v>132</v>
      </c>
      <c r="Y216" s="478">
        <f t="shared" si="89"/>
        <v>10.56</v>
      </c>
      <c r="Z216" s="478">
        <f t="shared" si="90"/>
        <v>142.56</v>
      </c>
      <c r="AA216" s="478">
        <f t="shared" si="91"/>
        <v>4.2767999999999997</v>
      </c>
      <c r="AB216" s="478">
        <f t="shared" si="92"/>
        <v>146.83680000000001</v>
      </c>
      <c r="AC216" s="478">
        <f t="shared" si="93"/>
        <v>26.430624000000002</v>
      </c>
      <c r="AD216" s="478">
        <f t="shared" si="94"/>
        <v>173.26742400000001</v>
      </c>
      <c r="AE216" s="407">
        <v>14</v>
      </c>
      <c r="AF216" s="502">
        <f t="shared" si="95"/>
        <v>2425.7439359999998</v>
      </c>
      <c r="AG216" s="66"/>
      <c r="AI216" s="504">
        <f t="shared" si="96"/>
        <v>927.84705552000014</v>
      </c>
      <c r="AJ216" s="176" t="s">
        <v>64</v>
      </c>
      <c r="AK216" s="214">
        <v>1</v>
      </c>
      <c r="AL216" s="434"/>
      <c r="AM216" s="434"/>
      <c r="AN216" s="434"/>
      <c r="AO216" s="434"/>
      <c r="AP216" s="434"/>
      <c r="AQ216" s="434"/>
      <c r="AR216" s="434"/>
      <c r="AS216" s="434"/>
      <c r="AT216" s="434"/>
      <c r="AU216" s="434"/>
      <c r="AV216" s="407">
        <v>14</v>
      </c>
      <c r="AW216" s="434"/>
      <c r="AX216" s="66"/>
    </row>
    <row r="217" spans="1:50" s="208" customFormat="1" ht="19.5" customHeight="1" thickBot="1">
      <c r="A217" s="526"/>
      <c r="B217" s="215" t="s">
        <v>378</v>
      </c>
      <c r="C217" s="68" t="s">
        <v>292</v>
      </c>
      <c r="D217" s="118">
        <v>0.17004042</v>
      </c>
      <c r="E217" s="22">
        <f>F217/D217</f>
        <v>140.69999999999999</v>
      </c>
      <c r="F217" s="70">
        <v>23.924687093999999</v>
      </c>
      <c r="G217" s="81">
        <f t="shared" si="99"/>
        <v>2.3924687094000001</v>
      </c>
      <c r="H217" s="81">
        <f t="shared" si="100"/>
        <v>26.317155803399999</v>
      </c>
      <c r="I217" s="81">
        <f t="shared" si="101"/>
        <v>2.105372464272</v>
      </c>
      <c r="J217" s="81">
        <f t="shared" si="102"/>
        <v>28.422528267672</v>
      </c>
      <c r="K217" s="115">
        <f t="shared" si="103"/>
        <v>0.85267584803015994</v>
      </c>
      <c r="L217" s="81">
        <f t="shared" si="104"/>
        <v>29.275204115702159</v>
      </c>
      <c r="M217" s="81">
        <f t="shared" si="105"/>
        <v>5.2695367408263882</v>
      </c>
      <c r="N217" s="81">
        <f t="shared" si="106"/>
        <v>34.544740856528549</v>
      </c>
      <c r="O217" s="401">
        <f>O211*D217</f>
        <v>2.3805658799999998</v>
      </c>
      <c r="P217" s="415">
        <f t="shared" si="85"/>
        <v>82.23603141649383</v>
      </c>
      <c r="Q217" s="72"/>
      <c r="S217" s="441" t="s">
        <v>292</v>
      </c>
      <c r="T217" s="118">
        <v>0.14649042000000001</v>
      </c>
      <c r="U217" s="434">
        <v>110</v>
      </c>
      <c r="V217" s="432">
        <f t="shared" si="97"/>
        <v>16.113946200000001</v>
      </c>
      <c r="W217" s="432">
        <f t="shared" si="87"/>
        <v>1.6113946200000002</v>
      </c>
      <c r="X217" s="432">
        <f t="shared" si="88"/>
        <v>17.72534082</v>
      </c>
      <c r="Y217" s="478">
        <f t="shared" si="89"/>
        <v>1.4180272655999999</v>
      </c>
      <c r="Z217" s="478">
        <f t="shared" si="90"/>
        <v>19.143368085599999</v>
      </c>
      <c r="AA217" s="478">
        <f t="shared" si="91"/>
        <v>0.57430104256799996</v>
      </c>
      <c r="AB217" s="478">
        <f t="shared" si="92"/>
        <v>19.717669128167998</v>
      </c>
      <c r="AC217" s="478">
        <f t="shared" si="93"/>
        <v>3.5491804430702394</v>
      </c>
      <c r="AD217" s="478">
        <f t="shared" si="94"/>
        <v>23.266849571238236</v>
      </c>
      <c r="AE217" s="401">
        <v>2.0508658799999999</v>
      </c>
      <c r="AF217" s="502">
        <f t="shared" si="95"/>
        <v>47.717187920745125</v>
      </c>
      <c r="AG217" s="66"/>
      <c r="AI217" s="504">
        <f t="shared" si="96"/>
        <v>34.518843495748705</v>
      </c>
      <c r="AJ217" s="68" t="s">
        <v>292</v>
      </c>
      <c r="AK217" s="118">
        <v>0.17004042</v>
      </c>
      <c r="AL217" s="434"/>
      <c r="AM217" s="434"/>
      <c r="AN217" s="434"/>
      <c r="AO217" s="434"/>
      <c r="AP217" s="434"/>
      <c r="AQ217" s="434"/>
      <c r="AR217" s="434"/>
      <c r="AS217" s="434"/>
      <c r="AT217" s="434"/>
      <c r="AU217" s="434"/>
      <c r="AV217" s="401">
        <f>AV211*AK217</f>
        <v>2.3805658799999998</v>
      </c>
      <c r="AW217" s="434"/>
      <c r="AX217" s="72"/>
    </row>
    <row r="218" spans="1:50" s="208" customFormat="1" ht="72" customHeight="1">
      <c r="A218" s="527">
        <v>103</v>
      </c>
      <c r="B218" s="154" t="s">
        <v>382</v>
      </c>
      <c r="C218" s="216" t="s">
        <v>292</v>
      </c>
      <c r="D218" s="217">
        <v>1.1832974999999999</v>
      </c>
      <c r="E218" s="21">
        <f>F218/D218</f>
        <v>124.95999999999998</v>
      </c>
      <c r="F218" s="64">
        <v>147.86485559999997</v>
      </c>
      <c r="G218" s="8">
        <f t="shared" si="72"/>
        <v>14.786485559999997</v>
      </c>
      <c r="H218" s="8">
        <f t="shared" si="81"/>
        <v>162.65134115999996</v>
      </c>
      <c r="I218" s="8">
        <f t="shared" si="74"/>
        <v>13.012107292799996</v>
      </c>
      <c r="J218" s="8">
        <f t="shared" si="82"/>
        <v>175.66344845279997</v>
      </c>
      <c r="K218" s="79">
        <f t="shared" si="76"/>
        <v>5.269903453583999</v>
      </c>
      <c r="L218" s="8">
        <f t="shared" si="83"/>
        <v>180.93335190638396</v>
      </c>
      <c r="M218" s="8">
        <f t="shared" si="78"/>
        <v>32.568003343149115</v>
      </c>
      <c r="N218" s="8">
        <f t="shared" si="84"/>
        <v>213.50135524953308</v>
      </c>
      <c r="O218" s="399">
        <v>8</v>
      </c>
      <c r="P218" s="400">
        <f t="shared" si="85"/>
        <v>1708.0108419962646</v>
      </c>
      <c r="Q218" s="80"/>
      <c r="S218" s="463" t="s">
        <v>292</v>
      </c>
      <c r="T218" s="217">
        <v>1.1832974999999999</v>
      </c>
      <c r="U218" s="434">
        <v>80</v>
      </c>
      <c r="V218" s="432">
        <f t="shared" si="97"/>
        <v>94.663799999999995</v>
      </c>
      <c r="W218" s="432">
        <f t="shared" si="87"/>
        <v>9.4663799999999991</v>
      </c>
      <c r="X218" s="432">
        <f t="shared" si="88"/>
        <v>104.13018</v>
      </c>
      <c r="Y218" s="478">
        <f t="shared" si="89"/>
        <v>8.3304144000000004</v>
      </c>
      <c r="Z218" s="478">
        <f t="shared" si="90"/>
        <v>112.46059439999999</v>
      </c>
      <c r="AA218" s="478">
        <f t="shared" si="91"/>
        <v>3.3738178319999994</v>
      </c>
      <c r="AB218" s="478">
        <f t="shared" si="92"/>
        <v>115.83441223199999</v>
      </c>
      <c r="AC218" s="478">
        <f t="shared" si="93"/>
        <v>20.850194201759997</v>
      </c>
      <c r="AD218" s="478">
        <f t="shared" si="94"/>
        <v>136.68460643376</v>
      </c>
      <c r="AE218" s="399">
        <v>8</v>
      </c>
      <c r="AF218" s="502">
        <f t="shared" si="95"/>
        <v>1093.47685147008</v>
      </c>
      <c r="AG218" s="66"/>
      <c r="AI218" s="504">
        <f t="shared" si="96"/>
        <v>614.53399052618465</v>
      </c>
      <c r="AJ218" s="216" t="s">
        <v>292</v>
      </c>
      <c r="AK218" s="217">
        <v>1.1832974999999999</v>
      </c>
      <c r="AL218" s="434"/>
      <c r="AM218" s="434"/>
      <c r="AN218" s="434"/>
      <c r="AO218" s="434"/>
      <c r="AP218" s="434"/>
      <c r="AQ218" s="434"/>
      <c r="AR218" s="434"/>
      <c r="AS218" s="434"/>
      <c r="AT218" s="434"/>
      <c r="AU218" s="434"/>
      <c r="AV218" s="399">
        <v>8</v>
      </c>
      <c r="AW218" s="434"/>
      <c r="AX218" s="80"/>
    </row>
    <row r="219" spans="1:50" s="208" customFormat="1" ht="19.5" customHeight="1" thickBot="1">
      <c r="A219" s="528"/>
      <c r="B219" s="211" t="s">
        <v>452</v>
      </c>
      <c r="C219" s="212"/>
      <c r="D219" s="89"/>
      <c r="E219" s="39"/>
      <c r="F219" s="45"/>
      <c r="G219" s="16"/>
      <c r="H219" s="16"/>
      <c r="I219" s="16"/>
      <c r="J219" s="16"/>
      <c r="K219" s="143"/>
      <c r="L219" s="16"/>
      <c r="M219" s="16"/>
      <c r="N219" s="16"/>
      <c r="O219" s="402"/>
      <c r="P219" s="414"/>
      <c r="Q219" s="144"/>
      <c r="S219" s="462"/>
      <c r="T219" s="89"/>
      <c r="U219" s="434"/>
      <c r="V219" s="432">
        <f t="shared" si="97"/>
        <v>0</v>
      </c>
      <c r="W219" s="432">
        <f t="shared" si="87"/>
        <v>0</v>
      </c>
      <c r="X219" s="432">
        <f t="shared" si="88"/>
        <v>0</v>
      </c>
      <c r="Y219" s="478">
        <f t="shared" si="89"/>
        <v>0</v>
      </c>
      <c r="Z219" s="478">
        <f t="shared" si="90"/>
        <v>0</v>
      </c>
      <c r="AA219" s="478">
        <f t="shared" si="91"/>
        <v>0</v>
      </c>
      <c r="AB219" s="478">
        <f t="shared" si="92"/>
        <v>0</v>
      </c>
      <c r="AC219" s="478">
        <f t="shared" si="93"/>
        <v>0</v>
      </c>
      <c r="AD219" s="478">
        <f t="shared" si="94"/>
        <v>0</v>
      </c>
      <c r="AE219" s="402"/>
      <c r="AF219" s="502">
        <f t="shared" si="95"/>
        <v>0</v>
      </c>
      <c r="AG219" s="66"/>
      <c r="AI219" s="504">
        <f t="shared" si="96"/>
        <v>0</v>
      </c>
      <c r="AJ219" s="212"/>
      <c r="AK219" s="89"/>
      <c r="AL219" s="434"/>
      <c r="AM219" s="434"/>
      <c r="AN219" s="434"/>
      <c r="AO219" s="434"/>
      <c r="AP219" s="434"/>
      <c r="AQ219" s="434"/>
      <c r="AR219" s="434"/>
      <c r="AS219" s="434"/>
      <c r="AT219" s="434"/>
      <c r="AU219" s="434"/>
      <c r="AV219" s="402"/>
      <c r="AW219" s="434"/>
      <c r="AX219" s="144"/>
    </row>
    <row r="220" spans="1:50" s="208" customFormat="1" ht="18.75" customHeight="1">
      <c r="A220" s="528" t="s">
        <v>258</v>
      </c>
      <c r="B220" s="213" t="s">
        <v>383</v>
      </c>
      <c r="C220" s="176" t="s">
        <v>64</v>
      </c>
      <c r="D220" s="214">
        <v>1</v>
      </c>
      <c r="E220" s="21">
        <f>F220/D220</f>
        <v>186.9</v>
      </c>
      <c r="F220" s="133">
        <v>186.9</v>
      </c>
      <c r="G220" s="10">
        <f t="shared" si="72"/>
        <v>18.690000000000001</v>
      </c>
      <c r="H220" s="10">
        <f t="shared" si="81"/>
        <v>205.59</v>
      </c>
      <c r="I220" s="10">
        <f t="shared" si="74"/>
        <v>16.447200000000002</v>
      </c>
      <c r="J220" s="10">
        <f t="shared" si="82"/>
        <v>222.03720000000001</v>
      </c>
      <c r="K220" s="65">
        <f t="shared" si="76"/>
        <v>6.6611159999999998</v>
      </c>
      <c r="L220" s="10">
        <f t="shared" si="83"/>
        <v>228.69831600000001</v>
      </c>
      <c r="M220" s="10">
        <f t="shared" si="78"/>
        <v>41.165696879999999</v>
      </c>
      <c r="N220" s="10">
        <f t="shared" si="84"/>
        <v>269.86401288000002</v>
      </c>
      <c r="O220" s="407">
        <v>8</v>
      </c>
      <c r="P220" s="414">
        <f t="shared" si="85"/>
        <v>2158.9121030400001</v>
      </c>
      <c r="Q220" s="66"/>
      <c r="S220" s="438" t="s">
        <v>64</v>
      </c>
      <c r="T220" s="214">
        <v>1</v>
      </c>
      <c r="U220" s="434">
        <v>150</v>
      </c>
      <c r="V220" s="432">
        <f t="shared" si="97"/>
        <v>150</v>
      </c>
      <c r="W220" s="432">
        <f t="shared" si="87"/>
        <v>15</v>
      </c>
      <c r="X220" s="432">
        <f t="shared" si="88"/>
        <v>165</v>
      </c>
      <c r="Y220" s="478">
        <f t="shared" si="89"/>
        <v>13.200000000000001</v>
      </c>
      <c r="Z220" s="478">
        <f t="shared" si="90"/>
        <v>178.2</v>
      </c>
      <c r="AA220" s="478">
        <f t="shared" si="91"/>
        <v>5.3459999999999992</v>
      </c>
      <c r="AB220" s="478">
        <f t="shared" si="92"/>
        <v>183.54599999999999</v>
      </c>
      <c r="AC220" s="478">
        <f t="shared" si="93"/>
        <v>33.03828</v>
      </c>
      <c r="AD220" s="478">
        <f t="shared" si="94"/>
        <v>216.58427999999998</v>
      </c>
      <c r="AE220" s="407">
        <v>8</v>
      </c>
      <c r="AF220" s="502">
        <f t="shared" si="95"/>
        <v>1732.6742399999998</v>
      </c>
      <c r="AG220" s="66"/>
      <c r="AI220" s="504">
        <f t="shared" si="96"/>
        <v>426.23786304000032</v>
      </c>
      <c r="AJ220" s="176" t="s">
        <v>64</v>
      </c>
      <c r="AK220" s="214">
        <v>1</v>
      </c>
      <c r="AL220" s="434"/>
      <c r="AM220" s="434"/>
      <c r="AN220" s="434"/>
      <c r="AO220" s="434"/>
      <c r="AP220" s="434"/>
      <c r="AQ220" s="434"/>
      <c r="AR220" s="434"/>
      <c r="AS220" s="434"/>
      <c r="AT220" s="434"/>
      <c r="AU220" s="434"/>
      <c r="AV220" s="407">
        <v>8</v>
      </c>
      <c r="AW220" s="434"/>
      <c r="AX220" s="66"/>
    </row>
    <row r="221" spans="1:50" s="208" customFormat="1" ht="36.75" customHeight="1" thickBot="1">
      <c r="A221" s="528" t="s">
        <v>662</v>
      </c>
      <c r="B221" s="213" t="s">
        <v>384</v>
      </c>
      <c r="C221" s="176" t="s">
        <v>64</v>
      </c>
      <c r="D221" s="214">
        <v>1</v>
      </c>
      <c r="E221" s="22">
        <v>0</v>
      </c>
      <c r="F221" s="133">
        <f t="shared" si="86"/>
        <v>0</v>
      </c>
      <c r="G221" s="10"/>
      <c r="H221" s="10"/>
      <c r="I221" s="10"/>
      <c r="J221" s="10"/>
      <c r="K221" s="65"/>
      <c r="L221" s="10"/>
      <c r="M221" s="10"/>
      <c r="N221" s="10"/>
      <c r="O221" s="407">
        <v>8</v>
      </c>
      <c r="P221" s="414"/>
      <c r="Q221" s="66" t="s">
        <v>148</v>
      </c>
      <c r="S221" s="438" t="s">
        <v>64</v>
      </c>
      <c r="T221" s="214">
        <v>1</v>
      </c>
      <c r="U221" s="434">
        <v>0</v>
      </c>
      <c r="V221" s="432">
        <f t="shared" si="97"/>
        <v>0</v>
      </c>
      <c r="W221" s="432">
        <f t="shared" si="87"/>
        <v>0</v>
      </c>
      <c r="X221" s="432">
        <f t="shared" si="88"/>
        <v>0</v>
      </c>
      <c r="Y221" s="478">
        <f t="shared" si="89"/>
        <v>0</v>
      </c>
      <c r="Z221" s="478">
        <f t="shared" si="90"/>
        <v>0</v>
      </c>
      <c r="AA221" s="478">
        <f t="shared" si="91"/>
        <v>0</v>
      </c>
      <c r="AB221" s="478">
        <f t="shared" si="92"/>
        <v>0</v>
      </c>
      <c r="AC221" s="478">
        <f t="shared" si="93"/>
        <v>0</v>
      </c>
      <c r="AD221" s="478">
        <f t="shared" si="94"/>
        <v>0</v>
      </c>
      <c r="AE221" s="407">
        <v>8</v>
      </c>
      <c r="AF221" s="502">
        <f t="shared" si="95"/>
        <v>0</v>
      </c>
      <c r="AG221" s="66" t="s">
        <v>148</v>
      </c>
      <c r="AI221" s="504">
        <f t="shared" si="96"/>
        <v>0</v>
      </c>
      <c r="AJ221" s="176" t="s">
        <v>64</v>
      </c>
      <c r="AK221" s="214">
        <v>1</v>
      </c>
      <c r="AL221" s="434"/>
      <c r="AM221" s="434"/>
      <c r="AN221" s="434"/>
      <c r="AO221" s="434"/>
      <c r="AP221" s="434"/>
      <c r="AQ221" s="434"/>
      <c r="AR221" s="434"/>
      <c r="AS221" s="434"/>
      <c r="AT221" s="434"/>
      <c r="AU221" s="434"/>
      <c r="AV221" s="407">
        <v>8</v>
      </c>
      <c r="AW221" s="434"/>
      <c r="AX221" s="66" t="s">
        <v>148</v>
      </c>
    </row>
    <row r="222" spans="1:50" s="208" customFormat="1" ht="19.5" customHeight="1" thickBot="1">
      <c r="A222" s="528" t="s">
        <v>663</v>
      </c>
      <c r="B222" s="213" t="s">
        <v>385</v>
      </c>
      <c r="C222" s="176" t="s">
        <v>64</v>
      </c>
      <c r="D222" s="214">
        <v>1</v>
      </c>
      <c r="E222" s="21">
        <f>F222/D222</f>
        <v>213.57</v>
      </c>
      <c r="F222" s="133">
        <v>213.57</v>
      </c>
      <c r="G222" s="10">
        <f t="shared" si="72"/>
        <v>21.356999999999999</v>
      </c>
      <c r="H222" s="10">
        <f t="shared" si="81"/>
        <v>234.92699999999999</v>
      </c>
      <c r="I222" s="10">
        <f t="shared" si="74"/>
        <v>18.794160000000002</v>
      </c>
      <c r="J222" s="10">
        <f t="shared" si="82"/>
        <v>253.72116</v>
      </c>
      <c r="K222" s="65">
        <f t="shared" si="76"/>
        <v>7.6116348</v>
      </c>
      <c r="L222" s="10">
        <f t="shared" si="83"/>
        <v>261.33279479999999</v>
      </c>
      <c r="M222" s="10">
        <f t="shared" si="78"/>
        <v>47.039903063999994</v>
      </c>
      <c r="N222" s="10">
        <f t="shared" si="84"/>
        <v>308.37269786399997</v>
      </c>
      <c r="O222" s="407">
        <v>8</v>
      </c>
      <c r="P222" s="414">
        <f t="shared" si="85"/>
        <v>2466.9815829119998</v>
      </c>
      <c r="Q222" s="66"/>
      <c r="S222" s="438" t="s">
        <v>64</v>
      </c>
      <c r="T222" s="214">
        <v>1</v>
      </c>
      <c r="U222" s="434">
        <v>150</v>
      </c>
      <c r="V222" s="432">
        <f t="shared" si="97"/>
        <v>150</v>
      </c>
      <c r="W222" s="432">
        <f t="shared" si="87"/>
        <v>15</v>
      </c>
      <c r="X222" s="432">
        <f t="shared" si="88"/>
        <v>165</v>
      </c>
      <c r="Y222" s="478">
        <f t="shared" si="89"/>
        <v>13.200000000000001</v>
      </c>
      <c r="Z222" s="478">
        <f t="shared" si="90"/>
        <v>178.2</v>
      </c>
      <c r="AA222" s="478">
        <f t="shared" si="91"/>
        <v>5.3459999999999992</v>
      </c>
      <c r="AB222" s="478">
        <f t="shared" si="92"/>
        <v>183.54599999999999</v>
      </c>
      <c r="AC222" s="478">
        <f t="shared" si="93"/>
        <v>33.03828</v>
      </c>
      <c r="AD222" s="478">
        <f t="shared" si="94"/>
        <v>216.58427999999998</v>
      </c>
      <c r="AE222" s="407">
        <v>8</v>
      </c>
      <c r="AF222" s="502">
        <f t="shared" si="95"/>
        <v>1732.6742399999998</v>
      </c>
      <c r="AG222" s="66"/>
      <c r="AI222" s="504">
        <f t="shared" si="96"/>
        <v>734.30734291199997</v>
      </c>
      <c r="AJ222" s="176" t="s">
        <v>64</v>
      </c>
      <c r="AK222" s="214">
        <v>1</v>
      </c>
      <c r="AL222" s="434"/>
      <c r="AM222" s="434"/>
      <c r="AN222" s="434"/>
      <c r="AO222" s="434"/>
      <c r="AP222" s="434"/>
      <c r="AQ222" s="434"/>
      <c r="AR222" s="434"/>
      <c r="AS222" s="434"/>
      <c r="AT222" s="434"/>
      <c r="AU222" s="434"/>
      <c r="AV222" s="407">
        <v>8</v>
      </c>
      <c r="AW222" s="434"/>
      <c r="AX222" s="66"/>
    </row>
    <row r="223" spans="1:50" s="208" customFormat="1" ht="19.5" customHeight="1" thickBot="1">
      <c r="A223" s="526" t="s">
        <v>664</v>
      </c>
      <c r="B223" s="215" t="s">
        <v>378</v>
      </c>
      <c r="C223" s="68" t="s">
        <v>292</v>
      </c>
      <c r="D223" s="218">
        <v>0.18577770749999997</v>
      </c>
      <c r="E223" s="21">
        <f>F223/D223</f>
        <v>140.69999999999999</v>
      </c>
      <c r="F223" s="70">
        <v>26.138923445249993</v>
      </c>
      <c r="G223" s="81">
        <f t="shared" si="72"/>
        <v>2.6138923445249995</v>
      </c>
      <c r="H223" s="81">
        <f t="shared" si="81"/>
        <v>28.752815789774992</v>
      </c>
      <c r="I223" s="81">
        <f t="shared" si="74"/>
        <v>2.3002252631819995</v>
      </c>
      <c r="J223" s="81">
        <f t="shared" si="82"/>
        <v>31.053041052956992</v>
      </c>
      <c r="K223" s="115">
        <f t="shared" si="76"/>
        <v>0.93159123158870971</v>
      </c>
      <c r="L223" s="81">
        <f t="shared" si="83"/>
        <v>31.9846322845457</v>
      </c>
      <c r="M223" s="81">
        <f t="shared" si="78"/>
        <v>5.7572338112182262</v>
      </c>
      <c r="N223" s="81">
        <f t="shared" si="84"/>
        <v>37.741866095763925</v>
      </c>
      <c r="O223" s="401">
        <f>O218*D223</f>
        <v>1.4862216599999998</v>
      </c>
      <c r="P223" s="415">
        <f t="shared" si="85"/>
        <v>56.092778880343971</v>
      </c>
      <c r="Q223" s="72"/>
      <c r="S223" s="441" t="s">
        <v>292</v>
      </c>
      <c r="T223" s="218">
        <v>0.18577770749999997</v>
      </c>
      <c r="U223" s="434">
        <v>110</v>
      </c>
      <c r="V223" s="432">
        <f t="shared" si="97"/>
        <v>20.435547824999997</v>
      </c>
      <c r="W223" s="432">
        <f t="shared" si="87"/>
        <v>2.0435547824999998</v>
      </c>
      <c r="X223" s="432">
        <f t="shared" si="88"/>
        <v>22.479102607499996</v>
      </c>
      <c r="Y223" s="478">
        <f t="shared" si="89"/>
        <v>1.7983282085999996</v>
      </c>
      <c r="Z223" s="478">
        <f t="shared" si="90"/>
        <v>24.277430816099997</v>
      </c>
      <c r="AA223" s="478">
        <f t="shared" si="91"/>
        <v>0.72832292448299984</v>
      </c>
      <c r="AB223" s="478">
        <f t="shared" si="92"/>
        <v>25.005753740582996</v>
      </c>
      <c r="AC223" s="478">
        <f t="shared" si="93"/>
        <v>4.5010356733049388</v>
      </c>
      <c r="AD223" s="478">
        <f t="shared" si="94"/>
        <v>29.506789413887937</v>
      </c>
      <c r="AE223" s="401">
        <v>1.4862216599999998</v>
      </c>
      <c r="AF223" s="502">
        <f t="shared" si="95"/>
        <v>43.853629543978947</v>
      </c>
      <c r="AG223" s="66"/>
      <c r="AI223" s="504">
        <f t="shared" si="96"/>
        <v>12.239149336365024</v>
      </c>
      <c r="AJ223" s="68" t="s">
        <v>292</v>
      </c>
      <c r="AK223" s="218">
        <v>0.18577770749999997</v>
      </c>
      <c r="AL223" s="434"/>
      <c r="AM223" s="434"/>
      <c r="AN223" s="434"/>
      <c r="AO223" s="434"/>
      <c r="AP223" s="434"/>
      <c r="AQ223" s="434"/>
      <c r="AR223" s="434"/>
      <c r="AS223" s="434"/>
      <c r="AT223" s="434"/>
      <c r="AU223" s="434"/>
      <c r="AV223" s="401">
        <f>AV218*AK223</f>
        <v>1.4862216599999998</v>
      </c>
      <c r="AW223" s="434"/>
      <c r="AX223" s="72"/>
    </row>
    <row r="224" spans="1:50" s="208" customFormat="1" ht="72" customHeight="1">
      <c r="A224" s="527">
        <v>104</v>
      </c>
      <c r="B224" s="154" t="s">
        <v>386</v>
      </c>
      <c r="C224" s="216" t="s">
        <v>292</v>
      </c>
      <c r="D224" s="63">
        <v>1.4382975</v>
      </c>
      <c r="E224" s="21">
        <f>F224/D224</f>
        <v>124.95999999999998</v>
      </c>
      <c r="F224" s="64">
        <v>179.72965559999997</v>
      </c>
      <c r="G224" s="8">
        <f t="shared" si="72"/>
        <v>17.972965559999999</v>
      </c>
      <c r="H224" s="8">
        <f t="shared" si="81"/>
        <v>197.70262115999998</v>
      </c>
      <c r="I224" s="8">
        <f t="shared" si="74"/>
        <v>15.816209692799999</v>
      </c>
      <c r="J224" s="8">
        <f t="shared" si="82"/>
        <v>213.51883085279997</v>
      </c>
      <c r="K224" s="79">
        <f t="shared" si="76"/>
        <v>6.4055649255839988</v>
      </c>
      <c r="L224" s="8">
        <f t="shared" si="83"/>
        <v>219.92439577838397</v>
      </c>
      <c r="M224" s="8">
        <f t="shared" si="78"/>
        <v>39.586391240109116</v>
      </c>
      <c r="N224" s="8">
        <f t="shared" si="84"/>
        <v>259.51078701849309</v>
      </c>
      <c r="O224" s="399">
        <v>3</v>
      </c>
      <c r="P224" s="400">
        <f t="shared" si="85"/>
        <v>778.53236105547921</v>
      </c>
      <c r="Q224" s="80"/>
      <c r="S224" s="463" t="s">
        <v>292</v>
      </c>
      <c r="T224" s="63">
        <v>1.4382975</v>
      </c>
      <c r="U224" s="434">
        <v>80</v>
      </c>
      <c r="V224" s="432">
        <f t="shared" si="97"/>
        <v>115.0638</v>
      </c>
      <c r="W224" s="432">
        <f t="shared" si="87"/>
        <v>11.50638</v>
      </c>
      <c r="X224" s="432">
        <f t="shared" si="88"/>
        <v>126.57017999999999</v>
      </c>
      <c r="Y224" s="478">
        <f t="shared" si="89"/>
        <v>10.1256144</v>
      </c>
      <c r="Z224" s="478">
        <f t="shared" si="90"/>
        <v>136.69579439999998</v>
      </c>
      <c r="AA224" s="478">
        <f t="shared" si="91"/>
        <v>4.1008738319999996</v>
      </c>
      <c r="AB224" s="478">
        <f t="shared" si="92"/>
        <v>140.79666823199997</v>
      </c>
      <c r="AC224" s="478">
        <f t="shared" si="93"/>
        <v>25.343400281759994</v>
      </c>
      <c r="AD224" s="478">
        <f t="shared" si="94"/>
        <v>166.14006851375996</v>
      </c>
      <c r="AE224" s="399">
        <v>3</v>
      </c>
      <c r="AF224" s="502">
        <f t="shared" si="95"/>
        <v>498.42020554127987</v>
      </c>
      <c r="AG224" s="66"/>
      <c r="AI224" s="504">
        <f t="shared" si="96"/>
        <v>280.11215551419934</v>
      </c>
      <c r="AJ224" s="216" t="s">
        <v>292</v>
      </c>
      <c r="AK224" s="63">
        <v>1.4382975</v>
      </c>
      <c r="AL224" s="434"/>
      <c r="AM224" s="434"/>
      <c r="AN224" s="434"/>
      <c r="AO224" s="434"/>
      <c r="AP224" s="434"/>
      <c r="AQ224" s="434"/>
      <c r="AR224" s="434"/>
      <c r="AS224" s="434"/>
      <c r="AT224" s="434"/>
      <c r="AU224" s="434"/>
      <c r="AV224" s="399">
        <v>3</v>
      </c>
      <c r="AW224" s="434"/>
      <c r="AX224" s="80"/>
    </row>
    <row r="225" spans="1:50" s="208" customFormat="1" ht="18.75" customHeight="1">
      <c r="A225" s="528"/>
      <c r="B225" s="211" t="s">
        <v>452</v>
      </c>
      <c r="C225" s="212"/>
      <c r="D225" s="89"/>
      <c r="E225" s="39"/>
      <c r="F225" s="45"/>
      <c r="G225" s="16"/>
      <c r="H225" s="16"/>
      <c r="I225" s="16"/>
      <c r="J225" s="16"/>
      <c r="K225" s="143"/>
      <c r="L225" s="16"/>
      <c r="M225" s="16"/>
      <c r="N225" s="16"/>
      <c r="O225" s="402"/>
      <c r="P225" s="414"/>
      <c r="Q225" s="144"/>
      <c r="S225" s="462"/>
      <c r="T225" s="89"/>
      <c r="U225" s="434"/>
      <c r="V225" s="432">
        <f t="shared" si="97"/>
        <v>0</v>
      </c>
      <c r="W225" s="432">
        <f t="shared" si="87"/>
        <v>0</v>
      </c>
      <c r="X225" s="432">
        <f t="shared" si="88"/>
        <v>0</v>
      </c>
      <c r="Y225" s="478">
        <f t="shared" si="89"/>
        <v>0</v>
      </c>
      <c r="Z225" s="478">
        <f t="shared" si="90"/>
        <v>0</v>
      </c>
      <c r="AA225" s="478">
        <f t="shared" si="91"/>
        <v>0</v>
      </c>
      <c r="AB225" s="478">
        <f t="shared" si="92"/>
        <v>0</v>
      </c>
      <c r="AC225" s="478">
        <f t="shared" si="93"/>
        <v>0</v>
      </c>
      <c r="AD225" s="478">
        <f t="shared" si="94"/>
        <v>0</v>
      </c>
      <c r="AE225" s="402"/>
      <c r="AF225" s="502">
        <f t="shared" si="95"/>
        <v>0</v>
      </c>
      <c r="AG225" s="66"/>
      <c r="AI225" s="504">
        <f t="shared" si="96"/>
        <v>0</v>
      </c>
      <c r="AJ225" s="212"/>
      <c r="AK225" s="89"/>
      <c r="AL225" s="434"/>
      <c r="AM225" s="434"/>
      <c r="AN225" s="434"/>
      <c r="AO225" s="434"/>
      <c r="AP225" s="434"/>
      <c r="AQ225" s="434"/>
      <c r="AR225" s="434"/>
      <c r="AS225" s="434"/>
      <c r="AT225" s="434"/>
      <c r="AU225" s="434"/>
      <c r="AV225" s="402"/>
      <c r="AW225" s="434"/>
      <c r="AX225" s="144"/>
    </row>
    <row r="226" spans="1:50" s="208" customFormat="1" ht="18.75" customHeight="1">
      <c r="A226" s="528">
        <v>1041</v>
      </c>
      <c r="B226" s="213" t="s">
        <v>383</v>
      </c>
      <c r="C226" s="176" t="s">
        <v>64</v>
      </c>
      <c r="D226" s="214">
        <v>1</v>
      </c>
      <c r="E226" s="22">
        <f>F226/D226</f>
        <v>186.9</v>
      </c>
      <c r="F226" s="133">
        <v>186.9</v>
      </c>
      <c r="G226" s="10">
        <f t="shared" si="72"/>
        <v>18.690000000000001</v>
      </c>
      <c r="H226" s="10">
        <f t="shared" si="81"/>
        <v>205.59</v>
      </c>
      <c r="I226" s="10">
        <f t="shared" si="74"/>
        <v>16.447200000000002</v>
      </c>
      <c r="J226" s="10">
        <f t="shared" si="82"/>
        <v>222.03720000000001</v>
      </c>
      <c r="K226" s="65">
        <f t="shared" si="76"/>
        <v>6.6611159999999998</v>
      </c>
      <c r="L226" s="10">
        <f t="shared" si="83"/>
        <v>228.69831600000001</v>
      </c>
      <c r="M226" s="10">
        <f t="shared" si="78"/>
        <v>41.165696879999999</v>
      </c>
      <c r="N226" s="10">
        <f t="shared" si="84"/>
        <v>269.86401288000002</v>
      </c>
      <c r="O226" s="407">
        <v>3</v>
      </c>
      <c r="P226" s="414">
        <f t="shared" si="85"/>
        <v>809.59203864000006</v>
      </c>
      <c r="Q226" s="66"/>
      <c r="S226" s="438" t="s">
        <v>64</v>
      </c>
      <c r="T226" s="214">
        <v>1</v>
      </c>
      <c r="U226" s="434">
        <v>150</v>
      </c>
      <c r="V226" s="432">
        <f t="shared" si="97"/>
        <v>150</v>
      </c>
      <c r="W226" s="432">
        <f t="shared" si="87"/>
        <v>15</v>
      </c>
      <c r="X226" s="432">
        <f t="shared" si="88"/>
        <v>165</v>
      </c>
      <c r="Y226" s="478">
        <f t="shared" si="89"/>
        <v>13.200000000000001</v>
      </c>
      <c r="Z226" s="478">
        <f t="shared" si="90"/>
        <v>178.2</v>
      </c>
      <c r="AA226" s="478">
        <f t="shared" si="91"/>
        <v>5.3459999999999992</v>
      </c>
      <c r="AB226" s="478">
        <f t="shared" si="92"/>
        <v>183.54599999999999</v>
      </c>
      <c r="AC226" s="478">
        <f t="shared" si="93"/>
        <v>33.03828</v>
      </c>
      <c r="AD226" s="478">
        <f t="shared" si="94"/>
        <v>216.58427999999998</v>
      </c>
      <c r="AE226" s="407">
        <v>3</v>
      </c>
      <c r="AF226" s="502">
        <f t="shared" si="95"/>
        <v>649.75283999999988</v>
      </c>
      <c r="AG226" s="66"/>
      <c r="AI226" s="504">
        <f t="shared" si="96"/>
        <v>159.83919864000018</v>
      </c>
      <c r="AJ226" s="176" t="s">
        <v>64</v>
      </c>
      <c r="AK226" s="214">
        <v>1</v>
      </c>
      <c r="AL226" s="434"/>
      <c r="AM226" s="434"/>
      <c r="AN226" s="434"/>
      <c r="AO226" s="434"/>
      <c r="AP226" s="434"/>
      <c r="AQ226" s="434"/>
      <c r="AR226" s="434"/>
      <c r="AS226" s="434"/>
      <c r="AT226" s="434"/>
      <c r="AU226" s="434"/>
      <c r="AV226" s="407">
        <v>3</v>
      </c>
      <c r="AW226" s="434"/>
      <c r="AX226" s="66"/>
    </row>
    <row r="227" spans="1:50" s="208" customFormat="1" ht="25.5" customHeight="1">
      <c r="A227" s="528" t="s">
        <v>665</v>
      </c>
      <c r="B227" s="213" t="s">
        <v>387</v>
      </c>
      <c r="C227" s="176" t="s">
        <v>64</v>
      </c>
      <c r="D227" s="214">
        <v>1</v>
      </c>
      <c r="E227" s="22">
        <f t="shared" ref="E227:E230" si="107">F227/D227</f>
        <v>140.88256451612904</v>
      </c>
      <c r="F227" s="133">
        <v>140.88256451612904</v>
      </c>
      <c r="G227" s="10">
        <f t="shared" si="72"/>
        <v>14.088256451612905</v>
      </c>
      <c r="H227" s="10">
        <f t="shared" si="81"/>
        <v>154.97082096774193</v>
      </c>
      <c r="I227" s="10">
        <f t="shared" si="74"/>
        <v>12.397665677419354</v>
      </c>
      <c r="J227" s="10">
        <f t="shared" si="82"/>
        <v>167.36848664516128</v>
      </c>
      <c r="K227" s="65">
        <f t="shared" si="76"/>
        <v>5.0210545993548381</v>
      </c>
      <c r="L227" s="10">
        <f t="shared" si="83"/>
        <v>172.38954124451612</v>
      </c>
      <c r="M227" s="10">
        <f t="shared" si="78"/>
        <v>31.0301174240129</v>
      </c>
      <c r="N227" s="10">
        <f t="shared" si="84"/>
        <v>203.41965866852902</v>
      </c>
      <c r="O227" s="407">
        <v>3</v>
      </c>
      <c r="P227" s="414">
        <f t="shared" si="85"/>
        <v>610.2589760055871</v>
      </c>
      <c r="Q227" s="66"/>
      <c r="S227" s="438" t="s">
        <v>64</v>
      </c>
      <c r="T227" s="214">
        <v>1</v>
      </c>
      <c r="U227" s="434">
        <v>50</v>
      </c>
      <c r="V227" s="432">
        <f t="shared" si="97"/>
        <v>50</v>
      </c>
      <c r="W227" s="432">
        <f t="shared" si="87"/>
        <v>5</v>
      </c>
      <c r="X227" s="432">
        <f t="shared" si="88"/>
        <v>55</v>
      </c>
      <c r="Y227" s="478">
        <f t="shared" si="89"/>
        <v>4.4000000000000004</v>
      </c>
      <c r="Z227" s="478">
        <f t="shared" si="90"/>
        <v>59.4</v>
      </c>
      <c r="AA227" s="478">
        <f t="shared" si="91"/>
        <v>1.7819999999999998</v>
      </c>
      <c r="AB227" s="478">
        <f t="shared" si="92"/>
        <v>61.181999999999995</v>
      </c>
      <c r="AC227" s="478">
        <f t="shared" si="93"/>
        <v>11.012759999999998</v>
      </c>
      <c r="AD227" s="478">
        <f t="shared" si="94"/>
        <v>72.194759999999988</v>
      </c>
      <c r="AE227" s="407">
        <v>3</v>
      </c>
      <c r="AF227" s="502">
        <f t="shared" si="95"/>
        <v>216.58427999999998</v>
      </c>
      <c r="AG227" s="66"/>
      <c r="AI227" s="504">
        <f t="shared" si="96"/>
        <v>393.67469600558712</v>
      </c>
      <c r="AJ227" s="176" t="s">
        <v>64</v>
      </c>
      <c r="AK227" s="214">
        <v>1</v>
      </c>
      <c r="AL227" s="434"/>
      <c r="AM227" s="434"/>
      <c r="AN227" s="434"/>
      <c r="AO227" s="434"/>
      <c r="AP227" s="434"/>
      <c r="AQ227" s="434"/>
      <c r="AR227" s="434"/>
      <c r="AS227" s="434"/>
      <c r="AT227" s="434"/>
      <c r="AU227" s="434"/>
      <c r="AV227" s="407">
        <v>3</v>
      </c>
      <c r="AW227" s="434"/>
      <c r="AX227" s="66"/>
    </row>
    <row r="228" spans="1:50" s="208" customFormat="1" ht="36" customHeight="1">
      <c r="A228" s="528" t="s">
        <v>666</v>
      </c>
      <c r="B228" s="213" t="s">
        <v>384</v>
      </c>
      <c r="C228" s="176" t="s">
        <v>64</v>
      </c>
      <c r="D228" s="214">
        <v>1</v>
      </c>
      <c r="E228" s="22">
        <f t="shared" si="107"/>
        <v>0</v>
      </c>
      <c r="F228" s="133">
        <v>0</v>
      </c>
      <c r="G228" s="10">
        <f t="shared" si="72"/>
        <v>0</v>
      </c>
      <c r="H228" s="10">
        <f t="shared" si="81"/>
        <v>0</v>
      </c>
      <c r="I228" s="10">
        <f t="shared" si="74"/>
        <v>0</v>
      </c>
      <c r="J228" s="10">
        <f t="shared" si="82"/>
        <v>0</v>
      </c>
      <c r="K228" s="65">
        <f t="shared" si="76"/>
        <v>0</v>
      </c>
      <c r="L228" s="10">
        <f t="shared" si="83"/>
        <v>0</v>
      </c>
      <c r="M228" s="10">
        <f t="shared" si="78"/>
        <v>0</v>
      </c>
      <c r="N228" s="10">
        <f t="shared" si="84"/>
        <v>0</v>
      </c>
      <c r="O228" s="407">
        <v>3</v>
      </c>
      <c r="P228" s="414">
        <f t="shared" si="85"/>
        <v>0</v>
      </c>
      <c r="Q228" s="66" t="s">
        <v>148</v>
      </c>
      <c r="S228" s="438" t="s">
        <v>64</v>
      </c>
      <c r="T228" s="214">
        <v>1</v>
      </c>
      <c r="U228" s="434">
        <v>0</v>
      </c>
      <c r="V228" s="432">
        <f t="shared" si="97"/>
        <v>0</v>
      </c>
      <c r="W228" s="432">
        <f t="shared" si="87"/>
        <v>0</v>
      </c>
      <c r="X228" s="432">
        <f t="shared" si="88"/>
        <v>0</v>
      </c>
      <c r="Y228" s="478">
        <f t="shared" si="89"/>
        <v>0</v>
      </c>
      <c r="Z228" s="478">
        <f t="shared" si="90"/>
        <v>0</v>
      </c>
      <c r="AA228" s="478">
        <f t="shared" si="91"/>
        <v>0</v>
      </c>
      <c r="AB228" s="478">
        <f t="shared" si="92"/>
        <v>0</v>
      </c>
      <c r="AC228" s="478">
        <f t="shared" si="93"/>
        <v>0</v>
      </c>
      <c r="AD228" s="478">
        <f t="shared" si="94"/>
        <v>0</v>
      </c>
      <c r="AE228" s="407">
        <v>3</v>
      </c>
      <c r="AF228" s="502">
        <f t="shared" si="95"/>
        <v>0</v>
      </c>
      <c r="AG228" s="66" t="s">
        <v>148</v>
      </c>
      <c r="AI228" s="504">
        <f t="shared" si="96"/>
        <v>0</v>
      </c>
      <c r="AJ228" s="176" t="s">
        <v>64</v>
      </c>
      <c r="AK228" s="214">
        <v>1</v>
      </c>
      <c r="AL228" s="434"/>
      <c r="AM228" s="434"/>
      <c r="AN228" s="434"/>
      <c r="AO228" s="434"/>
      <c r="AP228" s="434"/>
      <c r="AQ228" s="434"/>
      <c r="AR228" s="434"/>
      <c r="AS228" s="434"/>
      <c r="AT228" s="434"/>
      <c r="AU228" s="434"/>
      <c r="AV228" s="407">
        <v>3</v>
      </c>
      <c r="AW228" s="434"/>
      <c r="AX228" s="66" t="s">
        <v>148</v>
      </c>
    </row>
    <row r="229" spans="1:50" s="208" customFormat="1" ht="18.75" customHeight="1">
      <c r="A229" s="528" t="s">
        <v>667</v>
      </c>
      <c r="B229" s="213" t="s">
        <v>385</v>
      </c>
      <c r="C229" s="176" t="s">
        <v>64</v>
      </c>
      <c r="D229" s="214">
        <v>1</v>
      </c>
      <c r="E229" s="22">
        <f t="shared" si="107"/>
        <v>213.57</v>
      </c>
      <c r="F229" s="133">
        <v>213.57</v>
      </c>
      <c r="G229" s="10">
        <f t="shared" si="72"/>
        <v>21.356999999999999</v>
      </c>
      <c r="H229" s="10">
        <f t="shared" si="81"/>
        <v>234.92699999999999</v>
      </c>
      <c r="I229" s="10">
        <f t="shared" si="74"/>
        <v>18.794160000000002</v>
      </c>
      <c r="J229" s="10">
        <f t="shared" si="82"/>
        <v>253.72116</v>
      </c>
      <c r="K229" s="65">
        <f t="shared" si="76"/>
        <v>7.6116348</v>
      </c>
      <c r="L229" s="10">
        <f t="shared" si="83"/>
        <v>261.33279479999999</v>
      </c>
      <c r="M229" s="10">
        <f t="shared" si="78"/>
        <v>47.039903063999994</v>
      </c>
      <c r="N229" s="10">
        <f t="shared" si="84"/>
        <v>308.37269786399997</v>
      </c>
      <c r="O229" s="407">
        <v>3</v>
      </c>
      <c r="P229" s="414">
        <f t="shared" si="85"/>
        <v>925.11809359199992</v>
      </c>
      <c r="Q229" s="66"/>
      <c r="S229" s="438" t="s">
        <v>64</v>
      </c>
      <c r="T229" s="214">
        <v>1</v>
      </c>
      <c r="U229" s="434">
        <v>150</v>
      </c>
      <c r="V229" s="432">
        <f t="shared" si="97"/>
        <v>150</v>
      </c>
      <c r="W229" s="432">
        <f t="shared" si="87"/>
        <v>15</v>
      </c>
      <c r="X229" s="432">
        <f t="shared" si="88"/>
        <v>165</v>
      </c>
      <c r="Y229" s="478">
        <f t="shared" si="89"/>
        <v>13.200000000000001</v>
      </c>
      <c r="Z229" s="478">
        <f t="shared" si="90"/>
        <v>178.2</v>
      </c>
      <c r="AA229" s="478">
        <f t="shared" si="91"/>
        <v>5.3459999999999992</v>
      </c>
      <c r="AB229" s="478">
        <f t="shared" si="92"/>
        <v>183.54599999999999</v>
      </c>
      <c r="AC229" s="478">
        <f t="shared" si="93"/>
        <v>33.03828</v>
      </c>
      <c r="AD229" s="478">
        <f t="shared" si="94"/>
        <v>216.58427999999998</v>
      </c>
      <c r="AE229" s="407">
        <v>3</v>
      </c>
      <c r="AF229" s="502">
        <f t="shared" si="95"/>
        <v>649.75283999999988</v>
      </c>
      <c r="AG229" s="66"/>
      <c r="AI229" s="504">
        <f t="shared" si="96"/>
        <v>275.36525359200004</v>
      </c>
      <c r="AJ229" s="176" t="s">
        <v>64</v>
      </c>
      <c r="AK229" s="214">
        <v>1</v>
      </c>
      <c r="AL229" s="434"/>
      <c r="AM229" s="434"/>
      <c r="AN229" s="434"/>
      <c r="AO229" s="434"/>
      <c r="AP229" s="434"/>
      <c r="AQ229" s="434"/>
      <c r="AR229" s="434"/>
      <c r="AS229" s="434"/>
      <c r="AT229" s="434"/>
      <c r="AU229" s="434"/>
      <c r="AV229" s="407">
        <v>3</v>
      </c>
      <c r="AW229" s="434"/>
      <c r="AX229" s="66"/>
    </row>
    <row r="230" spans="1:50" s="208" customFormat="1" ht="19.5" customHeight="1" thickBot="1">
      <c r="A230" s="526" t="s">
        <v>727</v>
      </c>
      <c r="B230" s="215" t="s">
        <v>378</v>
      </c>
      <c r="C230" s="68" t="s">
        <v>292</v>
      </c>
      <c r="D230" s="118">
        <v>0.22581270750000002</v>
      </c>
      <c r="E230" s="22">
        <f t="shared" si="107"/>
        <v>140.69999999999999</v>
      </c>
      <c r="F230" s="133">
        <v>31.771847945250002</v>
      </c>
      <c r="G230" s="81">
        <f t="shared" si="72"/>
        <v>3.1771847945250005</v>
      </c>
      <c r="H230" s="81">
        <f t="shared" si="81"/>
        <v>34.949032739774999</v>
      </c>
      <c r="I230" s="81">
        <f t="shared" si="74"/>
        <v>2.7959226191819999</v>
      </c>
      <c r="J230" s="81">
        <f t="shared" si="82"/>
        <v>37.744955358957</v>
      </c>
      <c r="K230" s="115">
        <f t="shared" si="76"/>
        <v>1.1323486607687099</v>
      </c>
      <c r="L230" s="81">
        <f t="shared" si="83"/>
        <v>38.877304019725713</v>
      </c>
      <c r="M230" s="81">
        <f t="shared" si="78"/>
        <v>6.997914723550628</v>
      </c>
      <c r="N230" s="81">
        <f t="shared" si="84"/>
        <v>45.875218743276342</v>
      </c>
      <c r="O230" s="401">
        <f>D230*O224</f>
        <v>0.67743812250000002</v>
      </c>
      <c r="P230" s="415">
        <f t="shared" si="85"/>
        <v>31.077622054721935</v>
      </c>
      <c r="Q230" s="72"/>
      <c r="S230" s="441" t="s">
        <v>292</v>
      </c>
      <c r="T230" s="118">
        <v>0.22581270750000002</v>
      </c>
      <c r="U230" s="434">
        <v>110</v>
      </c>
      <c r="V230" s="432">
        <f t="shared" si="97"/>
        <v>24.839397825000002</v>
      </c>
      <c r="W230" s="432">
        <f t="shared" si="87"/>
        <v>2.4839397825000002</v>
      </c>
      <c r="X230" s="432">
        <f t="shared" si="88"/>
        <v>27.323337607500001</v>
      </c>
      <c r="Y230" s="478">
        <f t="shared" si="89"/>
        <v>2.1858670086000003</v>
      </c>
      <c r="Z230" s="478">
        <f t="shared" si="90"/>
        <v>29.5092046161</v>
      </c>
      <c r="AA230" s="478">
        <f t="shared" si="91"/>
        <v>0.88527613848300002</v>
      </c>
      <c r="AB230" s="478">
        <f t="shared" si="92"/>
        <v>30.394480754583</v>
      </c>
      <c r="AC230" s="478">
        <f t="shared" si="93"/>
        <v>5.47100653582494</v>
      </c>
      <c r="AD230" s="478">
        <f t="shared" si="94"/>
        <v>35.865487290407941</v>
      </c>
      <c r="AE230" s="401">
        <v>0.67743812250000002</v>
      </c>
      <c r="AF230" s="502">
        <f t="shared" si="95"/>
        <v>24.29664837256157</v>
      </c>
      <c r="AG230" s="66"/>
      <c r="AI230" s="504">
        <f t="shared" si="96"/>
        <v>6.780973682160365</v>
      </c>
      <c r="AJ230" s="68" t="s">
        <v>292</v>
      </c>
      <c r="AK230" s="118">
        <v>0.22581270750000002</v>
      </c>
      <c r="AL230" s="434"/>
      <c r="AM230" s="434"/>
      <c r="AN230" s="434"/>
      <c r="AO230" s="434"/>
      <c r="AP230" s="434"/>
      <c r="AQ230" s="434"/>
      <c r="AR230" s="434"/>
      <c r="AS230" s="434"/>
      <c r="AT230" s="434"/>
      <c r="AU230" s="434"/>
      <c r="AV230" s="401">
        <f>AK230*AV224</f>
        <v>0.67743812250000002</v>
      </c>
      <c r="AW230" s="434"/>
      <c r="AX230" s="72"/>
    </row>
    <row r="231" spans="1:50" s="208" customFormat="1" ht="72" customHeight="1">
      <c r="A231" s="527">
        <v>105</v>
      </c>
      <c r="B231" s="154" t="s">
        <v>388</v>
      </c>
      <c r="C231" s="216" t="s">
        <v>292</v>
      </c>
      <c r="D231" s="63">
        <v>1.6932974999999999</v>
      </c>
      <c r="E231" s="21">
        <f>F231/D231</f>
        <v>124.96</v>
      </c>
      <c r="F231" s="64">
        <v>211.59445559999997</v>
      </c>
      <c r="G231" s="8">
        <f t="shared" si="72"/>
        <v>21.159445559999998</v>
      </c>
      <c r="H231" s="8">
        <f t="shared" si="81"/>
        <v>232.75390115999997</v>
      </c>
      <c r="I231" s="8">
        <f t="shared" si="74"/>
        <v>18.620312092799999</v>
      </c>
      <c r="J231" s="8">
        <f t="shared" si="82"/>
        <v>251.37421325279996</v>
      </c>
      <c r="K231" s="79">
        <f t="shared" si="76"/>
        <v>7.5412263975839986</v>
      </c>
      <c r="L231" s="8">
        <f t="shared" si="83"/>
        <v>258.91543965038397</v>
      </c>
      <c r="M231" s="8">
        <f t="shared" si="78"/>
        <v>46.604779137069116</v>
      </c>
      <c r="N231" s="8">
        <f t="shared" si="84"/>
        <v>305.52021878745308</v>
      </c>
      <c r="O231" s="399">
        <v>10</v>
      </c>
      <c r="P231" s="400">
        <f t="shared" si="85"/>
        <v>3055.2021878745309</v>
      </c>
      <c r="Q231" s="80"/>
      <c r="S231" s="463" t="s">
        <v>292</v>
      </c>
      <c r="T231" s="63">
        <v>1.6932974999999999</v>
      </c>
      <c r="U231" s="434">
        <v>80</v>
      </c>
      <c r="V231" s="432">
        <f t="shared" si="97"/>
        <v>135.46379999999999</v>
      </c>
      <c r="W231" s="432">
        <f t="shared" si="87"/>
        <v>13.546379999999999</v>
      </c>
      <c r="X231" s="432">
        <f t="shared" si="88"/>
        <v>149.01017999999999</v>
      </c>
      <c r="Y231" s="478">
        <f t="shared" si="89"/>
        <v>11.920814399999999</v>
      </c>
      <c r="Z231" s="478">
        <f t="shared" si="90"/>
        <v>160.9309944</v>
      </c>
      <c r="AA231" s="478">
        <f t="shared" si="91"/>
        <v>4.8279298319999997</v>
      </c>
      <c r="AB231" s="478">
        <f t="shared" si="92"/>
        <v>165.758924232</v>
      </c>
      <c r="AC231" s="478">
        <f t="shared" si="93"/>
        <v>29.836606361759998</v>
      </c>
      <c r="AD231" s="478">
        <f t="shared" si="94"/>
        <v>195.59553059376</v>
      </c>
      <c r="AE231" s="399">
        <v>10</v>
      </c>
      <c r="AF231" s="502">
        <f t="shared" si="95"/>
        <v>1955.9553059376001</v>
      </c>
      <c r="AG231" s="66"/>
      <c r="AI231" s="504">
        <f t="shared" si="96"/>
        <v>1099.2468819369308</v>
      </c>
      <c r="AJ231" s="216" t="s">
        <v>292</v>
      </c>
      <c r="AK231" s="63">
        <v>1.6932974999999999</v>
      </c>
      <c r="AL231" s="434"/>
      <c r="AM231" s="434"/>
      <c r="AN231" s="434"/>
      <c r="AO231" s="434"/>
      <c r="AP231" s="434"/>
      <c r="AQ231" s="434"/>
      <c r="AR231" s="434"/>
      <c r="AS231" s="434"/>
      <c r="AT231" s="434"/>
      <c r="AU231" s="434"/>
      <c r="AV231" s="399">
        <v>10</v>
      </c>
      <c r="AW231" s="434"/>
      <c r="AX231" s="80"/>
    </row>
    <row r="232" spans="1:50" s="208" customFormat="1" ht="18.75" customHeight="1">
      <c r="A232" s="528"/>
      <c r="B232" s="211" t="s">
        <v>452</v>
      </c>
      <c r="C232" s="212"/>
      <c r="D232" s="89"/>
      <c r="E232" s="39"/>
      <c r="F232" s="45"/>
      <c r="G232" s="16"/>
      <c r="H232" s="16"/>
      <c r="I232" s="16"/>
      <c r="J232" s="16"/>
      <c r="K232" s="143"/>
      <c r="L232" s="16"/>
      <c r="M232" s="16"/>
      <c r="N232" s="16"/>
      <c r="O232" s="402"/>
      <c r="P232" s="414"/>
      <c r="Q232" s="144"/>
      <c r="S232" s="462"/>
      <c r="T232" s="89"/>
      <c r="U232" s="434"/>
      <c r="V232" s="432">
        <f t="shared" si="97"/>
        <v>0</v>
      </c>
      <c r="W232" s="432">
        <f t="shared" si="87"/>
        <v>0</v>
      </c>
      <c r="X232" s="432">
        <f t="shared" si="88"/>
        <v>0</v>
      </c>
      <c r="Y232" s="478">
        <f t="shared" si="89"/>
        <v>0</v>
      </c>
      <c r="Z232" s="478">
        <f t="shared" si="90"/>
        <v>0</v>
      </c>
      <c r="AA232" s="478">
        <f t="shared" si="91"/>
        <v>0</v>
      </c>
      <c r="AB232" s="478">
        <f t="shared" si="92"/>
        <v>0</v>
      </c>
      <c r="AC232" s="478">
        <f t="shared" si="93"/>
        <v>0</v>
      </c>
      <c r="AD232" s="478">
        <f t="shared" si="94"/>
        <v>0</v>
      </c>
      <c r="AE232" s="402"/>
      <c r="AF232" s="502">
        <f t="shared" si="95"/>
        <v>0</v>
      </c>
      <c r="AG232" s="66"/>
      <c r="AI232" s="504">
        <f t="shared" si="96"/>
        <v>0</v>
      </c>
      <c r="AJ232" s="212"/>
      <c r="AK232" s="89"/>
      <c r="AL232" s="434"/>
      <c r="AM232" s="434"/>
      <c r="AN232" s="434"/>
      <c r="AO232" s="434"/>
      <c r="AP232" s="434"/>
      <c r="AQ232" s="434"/>
      <c r="AR232" s="434"/>
      <c r="AS232" s="434"/>
      <c r="AT232" s="434"/>
      <c r="AU232" s="434"/>
      <c r="AV232" s="402"/>
      <c r="AW232" s="434"/>
      <c r="AX232" s="144"/>
    </row>
    <row r="233" spans="1:50" s="208" customFormat="1" ht="18.75" customHeight="1">
      <c r="A233" s="528" t="s">
        <v>259</v>
      </c>
      <c r="B233" s="213" t="s">
        <v>383</v>
      </c>
      <c r="C233" s="176" t="s">
        <v>64</v>
      </c>
      <c r="D233" s="214">
        <v>2</v>
      </c>
      <c r="E233" s="22">
        <f>F233/D233</f>
        <v>186.9</v>
      </c>
      <c r="F233" s="133">
        <v>373.8</v>
      </c>
      <c r="G233" s="10">
        <f t="shared" si="72"/>
        <v>37.380000000000003</v>
      </c>
      <c r="H233" s="10">
        <f t="shared" si="81"/>
        <v>411.18</v>
      </c>
      <c r="I233" s="10">
        <f t="shared" si="74"/>
        <v>32.894400000000005</v>
      </c>
      <c r="J233" s="10">
        <f t="shared" si="82"/>
        <v>444.07440000000003</v>
      </c>
      <c r="K233" s="65">
        <f t="shared" si="76"/>
        <v>13.322232</v>
      </c>
      <c r="L233" s="10">
        <f t="shared" si="83"/>
        <v>457.39663200000001</v>
      </c>
      <c r="M233" s="10">
        <f t="shared" si="78"/>
        <v>82.331393759999997</v>
      </c>
      <c r="N233" s="10">
        <f t="shared" si="84"/>
        <v>539.72802576000004</v>
      </c>
      <c r="O233" s="407">
        <v>20</v>
      </c>
      <c r="P233" s="414">
        <f t="shared" si="85"/>
        <v>10794.560515200001</v>
      </c>
      <c r="Q233" s="66"/>
      <c r="S233" s="438" t="s">
        <v>64</v>
      </c>
      <c r="T233" s="214">
        <v>2</v>
      </c>
      <c r="U233" s="434">
        <v>150</v>
      </c>
      <c r="V233" s="432">
        <f t="shared" si="97"/>
        <v>300</v>
      </c>
      <c r="W233" s="432">
        <f t="shared" si="87"/>
        <v>30</v>
      </c>
      <c r="X233" s="432">
        <f t="shared" si="88"/>
        <v>330</v>
      </c>
      <c r="Y233" s="478">
        <f t="shared" si="89"/>
        <v>26.400000000000002</v>
      </c>
      <c r="Z233" s="478">
        <f t="shared" si="90"/>
        <v>356.4</v>
      </c>
      <c r="AA233" s="478">
        <f t="shared" si="91"/>
        <v>10.691999999999998</v>
      </c>
      <c r="AB233" s="478">
        <f t="shared" si="92"/>
        <v>367.09199999999998</v>
      </c>
      <c r="AC233" s="478">
        <f t="shared" si="93"/>
        <v>66.076560000000001</v>
      </c>
      <c r="AD233" s="478">
        <f t="shared" si="94"/>
        <v>433.16855999999996</v>
      </c>
      <c r="AE233" s="407">
        <v>20</v>
      </c>
      <c r="AF233" s="502">
        <f t="shared" si="95"/>
        <v>8663.3711999999996</v>
      </c>
      <c r="AG233" s="66"/>
      <c r="AI233" s="504">
        <f t="shared" si="96"/>
        <v>2131.1893152000011</v>
      </c>
      <c r="AJ233" s="176" t="s">
        <v>64</v>
      </c>
      <c r="AK233" s="214">
        <v>2</v>
      </c>
      <c r="AL233" s="434"/>
      <c r="AM233" s="434"/>
      <c r="AN233" s="434"/>
      <c r="AO233" s="434"/>
      <c r="AP233" s="434"/>
      <c r="AQ233" s="434"/>
      <c r="AR233" s="434"/>
      <c r="AS233" s="434"/>
      <c r="AT233" s="434"/>
      <c r="AU233" s="434"/>
      <c r="AV233" s="407">
        <v>20</v>
      </c>
      <c r="AW233" s="434"/>
      <c r="AX233" s="66"/>
    </row>
    <row r="234" spans="1:50" s="208" customFormat="1" ht="36" customHeight="1">
      <c r="A234" s="528" t="s">
        <v>668</v>
      </c>
      <c r="B234" s="213" t="s">
        <v>384</v>
      </c>
      <c r="C234" s="176" t="s">
        <v>64</v>
      </c>
      <c r="D234" s="214">
        <v>1</v>
      </c>
      <c r="E234" s="22">
        <v>0</v>
      </c>
      <c r="F234" s="133">
        <v>0</v>
      </c>
      <c r="G234" s="10"/>
      <c r="H234" s="10"/>
      <c r="I234" s="10"/>
      <c r="J234" s="10"/>
      <c r="K234" s="65"/>
      <c r="L234" s="10"/>
      <c r="M234" s="10"/>
      <c r="N234" s="10"/>
      <c r="O234" s="407">
        <v>10</v>
      </c>
      <c r="P234" s="414"/>
      <c r="Q234" s="66" t="s">
        <v>148</v>
      </c>
      <c r="S234" s="438" t="s">
        <v>64</v>
      </c>
      <c r="T234" s="214">
        <v>1</v>
      </c>
      <c r="U234" s="434">
        <v>0</v>
      </c>
      <c r="V234" s="432">
        <f t="shared" si="97"/>
        <v>0</v>
      </c>
      <c r="W234" s="432">
        <f t="shared" si="87"/>
        <v>0</v>
      </c>
      <c r="X234" s="432">
        <f t="shared" si="88"/>
        <v>0</v>
      </c>
      <c r="Y234" s="478">
        <f t="shared" si="89"/>
        <v>0</v>
      </c>
      <c r="Z234" s="478">
        <f t="shared" si="90"/>
        <v>0</v>
      </c>
      <c r="AA234" s="478">
        <f t="shared" si="91"/>
        <v>0</v>
      </c>
      <c r="AB234" s="478">
        <f t="shared" si="92"/>
        <v>0</v>
      </c>
      <c r="AC234" s="478">
        <f t="shared" si="93"/>
        <v>0</v>
      </c>
      <c r="AD234" s="478">
        <f t="shared" si="94"/>
        <v>0</v>
      </c>
      <c r="AE234" s="407">
        <v>10</v>
      </c>
      <c r="AF234" s="502">
        <f t="shared" si="95"/>
        <v>0</v>
      </c>
      <c r="AG234" s="66" t="s">
        <v>148</v>
      </c>
      <c r="AI234" s="504">
        <f t="shared" si="96"/>
        <v>0</v>
      </c>
      <c r="AJ234" s="176" t="s">
        <v>64</v>
      </c>
      <c r="AK234" s="214">
        <v>1</v>
      </c>
      <c r="AL234" s="434"/>
      <c r="AM234" s="434"/>
      <c r="AN234" s="434"/>
      <c r="AO234" s="434"/>
      <c r="AP234" s="434"/>
      <c r="AQ234" s="434"/>
      <c r="AR234" s="434"/>
      <c r="AS234" s="434"/>
      <c r="AT234" s="434"/>
      <c r="AU234" s="434"/>
      <c r="AV234" s="407">
        <v>10</v>
      </c>
      <c r="AW234" s="434"/>
      <c r="AX234" s="66" t="s">
        <v>148</v>
      </c>
    </row>
    <row r="235" spans="1:50" s="208" customFormat="1" ht="18.75" customHeight="1">
      <c r="A235" s="528" t="s">
        <v>669</v>
      </c>
      <c r="B235" s="213" t="s">
        <v>385</v>
      </c>
      <c r="C235" s="176" t="s">
        <v>64</v>
      </c>
      <c r="D235" s="214">
        <v>1</v>
      </c>
      <c r="E235" s="22">
        <f>F235/D235</f>
        <v>213.57</v>
      </c>
      <c r="F235" s="133">
        <v>213.57</v>
      </c>
      <c r="G235" s="10">
        <f t="shared" si="72"/>
        <v>21.356999999999999</v>
      </c>
      <c r="H235" s="10">
        <f t="shared" si="81"/>
        <v>234.92699999999999</v>
      </c>
      <c r="I235" s="10">
        <f t="shared" si="74"/>
        <v>18.794160000000002</v>
      </c>
      <c r="J235" s="10">
        <f t="shared" si="82"/>
        <v>253.72116</v>
      </c>
      <c r="K235" s="65">
        <f t="shared" si="76"/>
        <v>7.6116348</v>
      </c>
      <c r="L235" s="10">
        <f t="shared" si="83"/>
        <v>261.33279479999999</v>
      </c>
      <c r="M235" s="10">
        <f t="shared" si="78"/>
        <v>47.039903063999994</v>
      </c>
      <c r="N235" s="10">
        <f t="shared" si="84"/>
        <v>308.37269786399997</v>
      </c>
      <c r="O235" s="407">
        <v>10</v>
      </c>
      <c r="P235" s="414">
        <f t="shared" si="85"/>
        <v>3083.7269786399997</v>
      </c>
      <c r="Q235" s="66"/>
      <c r="S235" s="438" t="s">
        <v>64</v>
      </c>
      <c r="T235" s="214">
        <v>1</v>
      </c>
      <c r="U235" s="434">
        <v>150</v>
      </c>
      <c r="V235" s="432">
        <f t="shared" si="97"/>
        <v>150</v>
      </c>
      <c r="W235" s="432">
        <f t="shared" si="87"/>
        <v>15</v>
      </c>
      <c r="X235" s="432">
        <f t="shared" si="88"/>
        <v>165</v>
      </c>
      <c r="Y235" s="478">
        <f t="shared" si="89"/>
        <v>13.200000000000001</v>
      </c>
      <c r="Z235" s="478">
        <f t="shared" si="90"/>
        <v>178.2</v>
      </c>
      <c r="AA235" s="478">
        <f t="shared" si="91"/>
        <v>5.3459999999999992</v>
      </c>
      <c r="AB235" s="478">
        <f t="shared" si="92"/>
        <v>183.54599999999999</v>
      </c>
      <c r="AC235" s="478">
        <f t="shared" si="93"/>
        <v>33.03828</v>
      </c>
      <c r="AD235" s="478">
        <f t="shared" si="94"/>
        <v>216.58427999999998</v>
      </c>
      <c r="AE235" s="407">
        <v>10</v>
      </c>
      <c r="AF235" s="502">
        <f t="shared" si="95"/>
        <v>2165.8427999999999</v>
      </c>
      <c r="AG235" s="66"/>
      <c r="AI235" s="504">
        <f t="shared" si="96"/>
        <v>917.88417863999985</v>
      </c>
      <c r="AJ235" s="176" t="s">
        <v>64</v>
      </c>
      <c r="AK235" s="214">
        <v>1</v>
      </c>
      <c r="AL235" s="434"/>
      <c r="AM235" s="434"/>
      <c r="AN235" s="434"/>
      <c r="AO235" s="434"/>
      <c r="AP235" s="434"/>
      <c r="AQ235" s="434"/>
      <c r="AR235" s="434"/>
      <c r="AS235" s="434"/>
      <c r="AT235" s="434"/>
      <c r="AU235" s="434"/>
      <c r="AV235" s="407">
        <v>10</v>
      </c>
      <c r="AW235" s="434"/>
      <c r="AX235" s="66"/>
    </row>
    <row r="236" spans="1:50" s="208" customFormat="1" ht="19.5" customHeight="1" thickBot="1">
      <c r="A236" s="526" t="s">
        <v>670</v>
      </c>
      <c r="B236" s="215" t="s">
        <v>378</v>
      </c>
      <c r="C236" s="68" t="s">
        <v>292</v>
      </c>
      <c r="D236" s="118">
        <v>0.26584770749999997</v>
      </c>
      <c r="E236" s="27">
        <f>F236/D236</f>
        <v>140.69999999999999</v>
      </c>
      <c r="F236" s="70">
        <v>37.404772445249996</v>
      </c>
      <c r="G236" s="81">
        <f t="shared" si="72"/>
        <v>3.7404772445249996</v>
      </c>
      <c r="H236" s="81">
        <f t="shared" si="81"/>
        <v>41.145249689775</v>
      </c>
      <c r="I236" s="81">
        <f t="shared" si="74"/>
        <v>3.2916199751819999</v>
      </c>
      <c r="J236" s="81">
        <f t="shared" si="82"/>
        <v>44.436869664957001</v>
      </c>
      <c r="K236" s="115">
        <f t="shared" si="76"/>
        <v>1.3331060899487099</v>
      </c>
      <c r="L236" s="81">
        <f t="shared" si="83"/>
        <v>45.769975754905708</v>
      </c>
      <c r="M236" s="81">
        <f t="shared" si="78"/>
        <v>8.2385956358830263</v>
      </c>
      <c r="N236" s="81">
        <f t="shared" si="84"/>
        <v>54.008571390788731</v>
      </c>
      <c r="O236" s="401">
        <f>O231*D236</f>
        <v>2.6584770749999995</v>
      </c>
      <c r="P236" s="415">
        <f t="shared" si="85"/>
        <v>143.58054889591267</v>
      </c>
      <c r="Q236" s="72"/>
      <c r="S236" s="441" t="s">
        <v>292</v>
      </c>
      <c r="T236" s="118">
        <v>0.26584770749999997</v>
      </c>
      <c r="U236" s="434">
        <v>110</v>
      </c>
      <c r="V236" s="432">
        <f t="shared" si="97"/>
        <v>29.243247824999997</v>
      </c>
      <c r="W236" s="432">
        <f t="shared" si="87"/>
        <v>2.9243247824999998</v>
      </c>
      <c r="X236" s="432">
        <f t="shared" si="88"/>
        <v>32.167572607499999</v>
      </c>
      <c r="Y236" s="478">
        <f t="shared" si="89"/>
        <v>2.5734058086</v>
      </c>
      <c r="Z236" s="478">
        <f t="shared" si="90"/>
        <v>34.740978416099999</v>
      </c>
      <c r="AA236" s="478">
        <f t="shared" si="91"/>
        <v>1.042229352483</v>
      </c>
      <c r="AB236" s="478">
        <f t="shared" si="92"/>
        <v>35.783207768582997</v>
      </c>
      <c r="AC236" s="478">
        <f t="shared" si="93"/>
        <v>6.4409773983449394</v>
      </c>
      <c r="AD236" s="478">
        <f t="shared" si="94"/>
        <v>42.224185166927938</v>
      </c>
      <c r="AE236" s="401">
        <v>2.6584770749999995</v>
      </c>
      <c r="AF236" s="502">
        <f t="shared" si="95"/>
        <v>112.25202827683296</v>
      </c>
      <c r="AG236" s="66"/>
      <c r="AI236" s="504">
        <f t="shared" si="96"/>
        <v>31.328520619079711</v>
      </c>
      <c r="AJ236" s="68" t="s">
        <v>292</v>
      </c>
      <c r="AK236" s="118">
        <v>0.26584770749999997</v>
      </c>
      <c r="AL236" s="434"/>
      <c r="AM236" s="434"/>
      <c r="AN236" s="434"/>
      <c r="AO236" s="434"/>
      <c r="AP236" s="434"/>
      <c r="AQ236" s="434"/>
      <c r="AR236" s="434"/>
      <c r="AS236" s="434"/>
      <c r="AT236" s="434"/>
      <c r="AU236" s="434"/>
      <c r="AV236" s="401">
        <f>AV231*AK236</f>
        <v>2.6584770749999995</v>
      </c>
      <c r="AW236" s="434"/>
      <c r="AX236" s="72"/>
    </row>
    <row r="237" spans="1:50" s="208" customFormat="1" ht="82.5" customHeight="1">
      <c r="A237" s="527">
        <v>106</v>
      </c>
      <c r="B237" s="154" t="s">
        <v>389</v>
      </c>
      <c r="C237" s="216" t="s">
        <v>292</v>
      </c>
      <c r="D237" s="63">
        <v>1.8744100000000001</v>
      </c>
      <c r="E237" s="21">
        <f>F237/D237</f>
        <v>124.96</v>
      </c>
      <c r="F237" s="64">
        <v>234.22627360000001</v>
      </c>
      <c r="G237" s="8">
        <f t="shared" si="72"/>
        <v>23.422627360000003</v>
      </c>
      <c r="H237" s="8">
        <f t="shared" si="81"/>
        <v>257.64890095999999</v>
      </c>
      <c r="I237" s="8">
        <f t="shared" si="74"/>
        <v>20.611912076799999</v>
      </c>
      <c r="J237" s="8">
        <f t="shared" si="82"/>
        <v>278.26081303680002</v>
      </c>
      <c r="K237" s="79">
        <f t="shared" si="76"/>
        <v>8.347824391104</v>
      </c>
      <c r="L237" s="8">
        <f t="shared" si="83"/>
        <v>286.608637427904</v>
      </c>
      <c r="M237" s="8">
        <f t="shared" si="78"/>
        <v>51.589554737022716</v>
      </c>
      <c r="N237" s="8">
        <f t="shared" si="84"/>
        <v>338.1981921649267</v>
      </c>
      <c r="O237" s="399">
        <v>1</v>
      </c>
      <c r="P237" s="400">
        <f t="shared" si="85"/>
        <v>338.1981921649267</v>
      </c>
      <c r="Q237" s="80"/>
      <c r="S237" s="463" t="s">
        <v>292</v>
      </c>
      <c r="T237" s="63">
        <v>1.8744100000000001</v>
      </c>
      <c r="U237" s="434">
        <v>80</v>
      </c>
      <c r="V237" s="432">
        <f t="shared" si="97"/>
        <v>149.95280000000002</v>
      </c>
      <c r="W237" s="432">
        <f t="shared" si="87"/>
        <v>14.995280000000003</v>
      </c>
      <c r="X237" s="432">
        <f t="shared" si="88"/>
        <v>164.94808000000003</v>
      </c>
      <c r="Y237" s="478">
        <f t="shared" si="89"/>
        <v>13.195846400000002</v>
      </c>
      <c r="Z237" s="478">
        <f t="shared" si="90"/>
        <v>178.14392640000003</v>
      </c>
      <c r="AA237" s="478">
        <f t="shared" si="91"/>
        <v>5.3443177920000009</v>
      </c>
      <c r="AB237" s="478">
        <f t="shared" si="92"/>
        <v>183.48824419200002</v>
      </c>
      <c r="AC237" s="478">
        <f t="shared" si="93"/>
        <v>33.027883954560004</v>
      </c>
      <c r="AD237" s="478">
        <f t="shared" si="94"/>
        <v>216.51612814656002</v>
      </c>
      <c r="AE237" s="399">
        <v>1</v>
      </c>
      <c r="AF237" s="502">
        <f t="shared" si="95"/>
        <v>216.51612814656002</v>
      </c>
      <c r="AG237" s="66"/>
      <c r="AI237" s="504">
        <f t="shared" si="96"/>
        <v>121.68206401836667</v>
      </c>
      <c r="AJ237" s="216" t="s">
        <v>292</v>
      </c>
      <c r="AK237" s="63">
        <v>1.8744100000000001</v>
      </c>
      <c r="AL237" s="434"/>
      <c r="AM237" s="434"/>
      <c r="AN237" s="434"/>
      <c r="AO237" s="434"/>
      <c r="AP237" s="434"/>
      <c r="AQ237" s="434"/>
      <c r="AR237" s="434"/>
      <c r="AS237" s="434"/>
      <c r="AT237" s="434"/>
      <c r="AU237" s="434"/>
      <c r="AV237" s="399">
        <v>1</v>
      </c>
      <c r="AW237" s="434"/>
      <c r="AX237" s="80"/>
    </row>
    <row r="238" spans="1:50" s="208" customFormat="1" ht="18.75" customHeight="1">
      <c r="A238" s="528"/>
      <c r="B238" s="211" t="s">
        <v>452</v>
      </c>
      <c r="C238" s="212"/>
      <c r="D238" s="89"/>
      <c r="E238" s="39"/>
      <c r="F238" s="45"/>
      <c r="G238" s="16"/>
      <c r="H238" s="16"/>
      <c r="I238" s="16"/>
      <c r="J238" s="16"/>
      <c r="K238" s="143"/>
      <c r="L238" s="16"/>
      <c r="M238" s="16"/>
      <c r="N238" s="16"/>
      <c r="O238" s="402"/>
      <c r="P238" s="414"/>
      <c r="Q238" s="144"/>
      <c r="S238" s="462"/>
      <c r="T238" s="89"/>
      <c r="U238" s="434"/>
      <c r="V238" s="432">
        <f t="shared" si="97"/>
        <v>0</v>
      </c>
      <c r="W238" s="432">
        <f t="shared" si="87"/>
        <v>0</v>
      </c>
      <c r="X238" s="432">
        <f t="shared" si="88"/>
        <v>0</v>
      </c>
      <c r="Y238" s="478">
        <f t="shared" si="89"/>
        <v>0</v>
      </c>
      <c r="Z238" s="478">
        <f t="shared" si="90"/>
        <v>0</v>
      </c>
      <c r="AA238" s="478">
        <f t="shared" si="91"/>
        <v>0</v>
      </c>
      <c r="AB238" s="478">
        <f t="shared" si="92"/>
        <v>0</v>
      </c>
      <c r="AC238" s="478">
        <f t="shared" si="93"/>
        <v>0</v>
      </c>
      <c r="AD238" s="478">
        <f t="shared" si="94"/>
        <v>0</v>
      </c>
      <c r="AE238" s="402"/>
      <c r="AF238" s="502">
        <f t="shared" si="95"/>
        <v>0</v>
      </c>
      <c r="AG238" s="66"/>
      <c r="AI238" s="504">
        <f t="shared" si="96"/>
        <v>0</v>
      </c>
      <c r="AJ238" s="212"/>
      <c r="AK238" s="89"/>
      <c r="AL238" s="434"/>
      <c r="AM238" s="434"/>
      <c r="AN238" s="434"/>
      <c r="AO238" s="434"/>
      <c r="AP238" s="434"/>
      <c r="AQ238" s="434"/>
      <c r="AR238" s="434"/>
      <c r="AS238" s="434"/>
      <c r="AT238" s="434"/>
      <c r="AU238" s="434"/>
      <c r="AV238" s="402"/>
      <c r="AW238" s="434"/>
      <c r="AX238" s="144"/>
    </row>
    <row r="239" spans="1:50" s="208" customFormat="1" ht="18.75" customHeight="1">
      <c r="A239" s="528" t="s">
        <v>261</v>
      </c>
      <c r="B239" s="213" t="s">
        <v>390</v>
      </c>
      <c r="C239" s="176" t="s">
        <v>64</v>
      </c>
      <c r="D239" s="214">
        <v>1</v>
      </c>
      <c r="E239" s="22">
        <f>F239/D239</f>
        <v>347.55</v>
      </c>
      <c r="F239" s="133">
        <v>347.55</v>
      </c>
      <c r="G239" s="10">
        <f t="shared" si="72"/>
        <v>34.755000000000003</v>
      </c>
      <c r="H239" s="10">
        <f t="shared" si="81"/>
        <v>382.30500000000001</v>
      </c>
      <c r="I239" s="10">
        <f t="shared" si="74"/>
        <v>30.584400000000002</v>
      </c>
      <c r="J239" s="10">
        <f t="shared" si="82"/>
        <v>412.88940000000002</v>
      </c>
      <c r="K239" s="65">
        <f t="shared" si="76"/>
        <v>12.386682</v>
      </c>
      <c r="L239" s="10">
        <f t="shared" si="83"/>
        <v>425.27608200000003</v>
      </c>
      <c r="M239" s="10">
        <f t="shared" si="78"/>
        <v>76.549694760000008</v>
      </c>
      <c r="N239" s="10">
        <f t="shared" si="84"/>
        <v>501.82577676000005</v>
      </c>
      <c r="O239" s="407">
        <v>1</v>
      </c>
      <c r="P239" s="414">
        <f t="shared" si="85"/>
        <v>501.82577676000005</v>
      </c>
      <c r="Q239" s="66"/>
      <c r="S239" s="438" t="s">
        <v>64</v>
      </c>
      <c r="T239" s="214">
        <v>1</v>
      </c>
      <c r="U239" s="434">
        <v>220</v>
      </c>
      <c r="V239" s="432">
        <f t="shared" si="97"/>
        <v>220</v>
      </c>
      <c r="W239" s="432">
        <f t="shared" si="87"/>
        <v>22</v>
      </c>
      <c r="X239" s="432">
        <f t="shared" si="88"/>
        <v>242</v>
      </c>
      <c r="Y239" s="478">
        <f t="shared" si="89"/>
        <v>19.36</v>
      </c>
      <c r="Z239" s="478">
        <f t="shared" si="90"/>
        <v>261.36</v>
      </c>
      <c r="AA239" s="478">
        <f t="shared" si="91"/>
        <v>7.8407999999999998</v>
      </c>
      <c r="AB239" s="478">
        <f t="shared" si="92"/>
        <v>269.20080000000002</v>
      </c>
      <c r="AC239" s="478">
        <f t="shared" si="93"/>
        <v>48.456144000000002</v>
      </c>
      <c r="AD239" s="478">
        <f t="shared" si="94"/>
        <v>317.65694400000001</v>
      </c>
      <c r="AE239" s="407">
        <v>1</v>
      </c>
      <c r="AF239" s="502">
        <f t="shared" si="95"/>
        <v>317.65694400000001</v>
      </c>
      <c r="AG239" s="66"/>
      <c r="AI239" s="504">
        <f t="shared" si="96"/>
        <v>184.16883276000004</v>
      </c>
      <c r="AJ239" s="176" t="s">
        <v>64</v>
      </c>
      <c r="AK239" s="214">
        <v>1</v>
      </c>
      <c r="AL239" s="434"/>
      <c r="AM239" s="434"/>
      <c r="AN239" s="434"/>
      <c r="AO239" s="434"/>
      <c r="AP239" s="434"/>
      <c r="AQ239" s="434"/>
      <c r="AR239" s="434"/>
      <c r="AS239" s="434"/>
      <c r="AT239" s="434"/>
      <c r="AU239" s="434"/>
      <c r="AV239" s="407">
        <v>1</v>
      </c>
      <c r="AW239" s="434"/>
      <c r="AX239" s="66"/>
    </row>
    <row r="240" spans="1:50" s="208" customFormat="1" ht="36" customHeight="1">
      <c r="A240" s="528" t="s">
        <v>671</v>
      </c>
      <c r="B240" s="213" t="s">
        <v>391</v>
      </c>
      <c r="C240" s="176" t="s">
        <v>64</v>
      </c>
      <c r="D240" s="214">
        <v>1</v>
      </c>
      <c r="E240" s="22">
        <v>0</v>
      </c>
      <c r="F240" s="133">
        <f t="shared" si="86"/>
        <v>0</v>
      </c>
      <c r="G240" s="10"/>
      <c r="H240" s="10"/>
      <c r="I240" s="10"/>
      <c r="J240" s="10"/>
      <c r="K240" s="65"/>
      <c r="L240" s="10"/>
      <c r="M240" s="10"/>
      <c r="N240" s="10"/>
      <c r="O240" s="407">
        <v>1</v>
      </c>
      <c r="P240" s="414"/>
      <c r="Q240" s="66" t="s">
        <v>148</v>
      </c>
      <c r="S240" s="438" t="s">
        <v>64</v>
      </c>
      <c r="T240" s="214">
        <v>1</v>
      </c>
      <c r="U240" s="434">
        <v>0</v>
      </c>
      <c r="V240" s="432">
        <f t="shared" si="97"/>
        <v>0</v>
      </c>
      <c r="W240" s="432">
        <f t="shared" si="87"/>
        <v>0</v>
      </c>
      <c r="X240" s="432">
        <f t="shared" si="88"/>
        <v>0</v>
      </c>
      <c r="Y240" s="478">
        <f t="shared" si="89"/>
        <v>0</v>
      </c>
      <c r="Z240" s="478">
        <f t="shared" si="90"/>
        <v>0</v>
      </c>
      <c r="AA240" s="478">
        <f t="shared" si="91"/>
        <v>0</v>
      </c>
      <c r="AB240" s="478">
        <f t="shared" si="92"/>
        <v>0</v>
      </c>
      <c r="AC240" s="478">
        <f t="shared" si="93"/>
        <v>0</v>
      </c>
      <c r="AD240" s="478">
        <f t="shared" si="94"/>
        <v>0</v>
      </c>
      <c r="AE240" s="407">
        <v>1</v>
      </c>
      <c r="AF240" s="502">
        <f t="shared" si="95"/>
        <v>0</v>
      </c>
      <c r="AG240" s="66" t="s">
        <v>148</v>
      </c>
      <c r="AI240" s="504">
        <f t="shared" si="96"/>
        <v>0</v>
      </c>
      <c r="AJ240" s="176" t="s">
        <v>64</v>
      </c>
      <c r="AK240" s="214">
        <v>1</v>
      </c>
      <c r="AL240" s="434"/>
      <c r="AM240" s="434"/>
      <c r="AN240" s="434"/>
      <c r="AO240" s="434"/>
      <c r="AP240" s="434"/>
      <c r="AQ240" s="434"/>
      <c r="AR240" s="434"/>
      <c r="AS240" s="434"/>
      <c r="AT240" s="434"/>
      <c r="AU240" s="434"/>
      <c r="AV240" s="407">
        <v>1</v>
      </c>
      <c r="AW240" s="434"/>
      <c r="AX240" s="66" t="s">
        <v>148</v>
      </c>
    </row>
    <row r="241" spans="1:50" s="208" customFormat="1" ht="18.75" customHeight="1">
      <c r="A241" s="528" t="s">
        <v>672</v>
      </c>
      <c r="B241" s="213" t="s">
        <v>392</v>
      </c>
      <c r="C241" s="176" t="s">
        <v>64</v>
      </c>
      <c r="D241" s="214">
        <v>1</v>
      </c>
      <c r="E241" s="22">
        <f>F241/D241</f>
        <v>293.685</v>
      </c>
      <c r="F241" s="133">
        <v>293.685</v>
      </c>
      <c r="G241" s="10">
        <f t="shared" si="72"/>
        <v>29.368500000000001</v>
      </c>
      <c r="H241" s="10">
        <f t="shared" si="81"/>
        <v>323.05349999999999</v>
      </c>
      <c r="I241" s="10">
        <f t="shared" si="74"/>
        <v>25.844279999999998</v>
      </c>
      <c r="J241" s="10">
        <f t="shared" si="82"/>
        <v>348.89778000000001</v>
      </c>
      <c r="K241" s="65">
        <f t="shared" si="76"/>
        <v>10.4669334</v>
      </c>
      <c r="L241" s="10">
        <f t="shared" si="83"/>
        <v>359.36471340000003</v>
      </c>
      <c r="M241" s="10">
        <f t="shared" si="78"/>
        <v>64.685648412000006</v>
      </c>
      <c r="N241" s="10">
        <f t="shared" si="84"/>
        <v>424.05036181200001</v>
      </c>
      <c r="O241" s="407">
        <v>1</v>
      </c>
      <c r="P241" s="414">
        <f t="shared" si="85"/>
        <v>424.05036181200001</v>
      </c>
      <c r="Q241" s="66"/>
      <c r="S241" s="438" t="s">
        <v>64</v>
      </c>
      <c r="T241" s="214">
        <v>1</v>
      </c>
      <c r="U241" s="434">
        <v>220</v>
      </c>
      <c r="V241" s="432">
        <f t="shared" si="97"/>
        <v>220</v>
      </c>
      <c r="W241" s="432">
        <f t="shared" si="87"/>
        <v>22</v>
      </c>
      <c r="X241" s="432">
        <f t="shared" si="88"/>
        <v>242</v>
      </c>
      <c r="Y241" s="478">
        <f t="shared" si="89"/>
        <v>19.36</v>
      </c>
      <c r="Z241" s="478">
        <f t="shared" si="90"/>
        <v>261.36</v>
      </c>
      <c r="AA241" s="478">
        <f t="shared" si="91"/>
        <v>7.8407999999999998</v>
      </c>
      <c r="AB241" s="478">
        <f t="shared" si="92"/>
        <v>269.20080000000002</v>
      </c>
      <c r="AC241" s="478">
        <f t="shared" si="93"/>
        <v>48.456144000000002</v>
      </c>
      <c r="AD241" s="478">
        <f t="shared" si="94"/>
        <v>317.65694400000001</v>
      </c>
      <c r="AE241" s="407">
        <v>1</v>
      </c>
      <c r="AF241" s="502">
        <f t="shared" si="95"/>
        <v>317.65694400000001</v>
      </c>
      <c r="AG241" s="66"/>
      <c r="AI241" s="504">
        <f t="shared" si="96"/>
        <v>106.393417812</v>
      </c>
      <c r="AJ241" s="176" t="s">
        <v>64</v>
      </c>
      <c r="AK241" s="214">
        <v>1</v>
      </c>
      <c r="AL241" s="434"/>
      <c r="AM241" s="434"/>
      <c r="AN241" s="434"/>
      <c r="AO241" s="434"/>
      <c r="AP241" s="434"/>
      <c r="AQ241" s="434"/>
      <c r="AR241" s="434"/>
      <c r="AS241" s="434"/>
      <c r="AT241" s="434"/>
      <c r="AU241" s="434"/>
      <c r="AV241" s="407">
        <v>1</v>
      </c>
      <c r="AW241" s="434"/>
      <c r="AX241" s="66"/>
    </row>
    <row r="242" spans="1:50" s="208" customFormat="1" ht="19.5" customHeight="1" thickBot="1">
      <c r="A242" s="526" t="s">
        <v>673</v>
      </c>
      <c r="B242" s="215" t="s">
        <v>378</v>
      </c>
      <c r="C242" s="68" t="s">
        <v>292</v>
      </c>
      <c r="D242" s="118">
        <v>0.29428237000000002</v>
      </c>
      <c r="E242" s="27">
        <f>F242/D242</f>
        <v>140.69999999999999</v>
      </c>
      <c r="F242" s="70">
        <v>41.405529459</v>
      </c>
      <c r="G242" s="81">
        <f t="shared" si="72"/>
        <v>4.1405529459000006</v>
      </c>
      <c r="H242" s="81">
        <f t="shared" si="81"/>
        <v>45.546082404899998</v>
      </c>
      <c r="I242" s="81">
        <f t="shared" si="74"/>
        <v>3.6436865923920001</v>
      </c>
      <c r="J242" s="81">
        <f t="shared" si="82"/>
        <v>49.189768997291999</v>
      </c>
      <c r="K242" s="115">
        <f t="shared" si="76"/>
        <v>1.4756930699187598</v>
      </c>
      <c r="L242" s="81">
        <f t="shared" si="83"/>
        <v>50.665462067210761</v>
      </c>
      <c r="M242" s="81">
        <f t="shared" si="78"/>
        <v>9.1197831720979359</v>
      </c>
      <c r="N242" s="81">
        <f t="shared" si="84"/>
        <v>59.785245239308693</v>
      </c>
      <c r="O242" s="401">
        <f>O237*D242</f>
        <v>0.29428237000000002</v>
      </c>
      <c r="P242" s="415">
        <f t="shared" si="85"/>
        <v>17.593743660054979</v>
      </c>
      <c r="Q242" s="72"/>
      <c r="S242" s="441" t="s">
        <v>292</v>
      </c>
      <c r="T242" s="118">
        <v>0.29428237000000002</v>
      </c>
      <c r="U242" s="434">
        <v>110</v>
      </c>
      <c r="V242" s="432">
        <f t="shared" si="97"/>
        <v>32.371060700000001</v>
      </c>
      <c r="W242" s="432">
        <f t="shared" si="87"/>
        <v>3.2371060700000003</v>
      </c>
      <c r="X242" s="432">
        <f t="shared" si="88"/>
        <v>35.608166770000004</v>
      </c>
      <c r="Y242" s="478">
        <f t="shared" si="89"/>
        <v>2.8486533416000004</v>
      </c>
      <c r="Z242" s="478">
        <f t="shared" si="90"/>
        <v>38.456820111600003</v>
      </c>
      <c r="AA242" s="478">
        <f t="shared" si="91"/>
        <v>1.1537046033480001</v>
      </c>
      <c r="AB242" s="478">
        <f t="shared" si="92"/>
        <v>39.610524714947999</v>
      </c>
      <c r="AC242" s="478">
        <f t="shared" si="93"/>
        <v>7.1298944486906395</v>
      </c>
      <c r="AD242" s="478">
        <f t="shared" si="94"/>
        <v>46.740419163638641</v>
      </c>
      <c r="AE242" s="401">
        <v>0.29428237000000002</v>
      </c>
      <c r="AF242" s="502">
        <f t="shared" si="95"/>
        <v>13.754881326268999</v>
      </c>
      <c r="AG242" s="66"/>
      <c r="AI242" s="504">
        <f t="shared" si="96"/>
        <v>3.8388623337859809</v>
      </c>
      <c r="AJ242" s="68" t="s">
        <v>292</v>
      </c>
      <c r="AK242" s="118">
        <v>0.29428237000000002</v>
      </c>
      <c r="AL242" s="434"/>
      <c r="AM242" s="434"/>
      <c r="AN242" s="434"/>
      <c r="AO242" s="434"/>
      <c r="AP242" s="434"/>
      <c r="AQ242" s="434"/>
      <c r="AR242" s="434"/>
      <c r="AS242" s="434"/>
      <c r="AT242" s="434"/>
      <c r="AU242" s="434"/>
      <c r="AV242" s="401">
        <f>AV237*AK242</f>
        <v>0.29428237000000002</v>
      </c>
      <c r="AW242" s="434"/>
      <c r="AX242" s="72"/>
    </row>
    <row r="243" spans="1:50" s="208" customFormat="1" ht="72" customHeight="1">
      <c r="A243" s="527">
        <v>107</v>
      </c>
      <c r="B243" s="154" t="s">
        <v>393</v>
      </c>
      <c r="C243" s="216" t="s">
        <v>292</v>
      </c>
      <c r="D243" s="63">
        <v>2.2394099999999999</v>
      </c>
      <c r="E243" s="21">
        <f>F243/D243</f>
        <v>124.96</v>
      </c>
      <c r="F243" s="64">
        <v>279.83667359999998</v>
      </c>
      <c r="G243" s="8">
        <f t="shared" si="72"/>
        <v>27.983667359999998</v>
      </c>
      <c r="H243" s="8">
        <f t="shared" si="81"/>
        <v>307.82034095999995</v>
      </c>
      <c r="I243" s="8">
        <f t="shared" si="74"/>
        <v>24.625627276799996</v>
      </c>
      <c r="J243" s="8">
        <f t="shared" si="82"/>
        <v>332.44596823679996</v>
      </c>
      <c r="K243" s="79">
        <f t="shared" si="76"/>
        <v>9.9733790471039985</v>
      </c>
      <c r="L243" s="8">
        <f t="shared" si="83"/>
        <v>342.41934728390396</v>
      </c>
      <c r="M243" s="8">
        <f t="shared" si="78"/>
        <v>61.635482511102708</v>
      </c>
      <c r="N243" s="8">
        <f t="shared" si="84"/>
        <v>404.05482979500664</v>
      </c>
      <c r="O243" s="399">
        <v>1</v>
      </c>
      <c r="P243" s="400">
        <f t="shared" si="85"/>
        <v>404.05482979500664</v>
      </c>
      <c r="Q243" s="80"/>
      <c r="S243" s="463" t="s">
        <v>292</v>
      </c>
      <c r="T243" s="63">
        <v>2.2394099999999999</v>
      </c>
      <c r="U243" s="434">
        <v>80</v>
      </c>
      <c r="V243" s="432">
        <f t="shared" si="97"/>
        <v>179.15279999999998</v>
      </c>
      <c r="W243" s="432">
        <f t="shared" si="87"/>
        <v>17.915279999999999</v>
      </c>
      <c r="X243" s="432">
        <f t="shared" si="88"/>
        <v>197.06807999999998</v>
      </c>
      <c r="Y243" s="478">
        <f t="shared" si="89"/>
        <v>15.765446399999998</v>
      </c>
      <c r="Z243" s="478">
        <f t="shared" si="90"/>
        <v>212.83352639999998</v>
      </c>
      <c r="AA243" s="478">
        <f t="shared" si="91"/>
        <v>6.3850057919999994</v>
      </c>
      <c r="AB243" s="478">
        <f t="shared" si="92"/>
        <v>219.21853219199997</v>
      </c>
      <c r="AC243" s="478">
        <f t="shared" si="93"/>
        <v>39.459335794559991</v>
      </c>
      <c r="AD243" s="478">
        <f t="shared" si="94"/>
        <v>258.67786798655993</v>
      </c>
      <c r="AE243" s="399">
        <v>1</v>
      </c>
      <c r="AF243" s="502">
        <f t="shared" si="95"/>
        <v>258.67786798655993</v>
      </c>
      <c r="AG243" s="66"/>
      <c r="AI243" s="504">
        <f t="shared" si="96"/>
        <v>145.37696180844671</v>
      </c>
      <c r="AJ243" s="216" t="s">
        <v>292</v>
      </c>
      <c r="AK243" s="63">
        <v>2.2394099999999999</v>
      </c>
      <c r="AL243" s="434"/>
      <c r="AM243" s="434"/>
      <c r="AN243" s="434"/>
      <c r="AO243" s="434"/>
      <c r="AP243" s="434"/>
      <c r="AQ243" s="434"/>
      <c r="AR243" s="434"/>
      <c r="AS243" s="434"/>
      <c r="AT243" s="434"/>
      <c r="AU243" s="434"/>
      <c r="AV243" s="399">
        <v>1</v>
      </c>
      <c r="AW243" s="434"/>
      <c r="AX243" s="80"/>
    </row>
    <row r="244" spans="1:50" s="208" customFormat="1" ht="18.75" customHeight="1">
      <c r="A244" s="528"/>
      <c r="B244" s="211" t="s">
        <v>452</v>
      </c>
      <c r="C244" s="212"/>
      <c r="D244" s="89"/>
      <c r="E244" s="22"/>
      <c r="F244" s="45"/>
      <c r="G244" s="16"/>
      <c r="H244" s="16"/>
      <c r="I244" s="16"/>
      <c r="J244" s="16"/>
      <c r="K244" s="143"/>
      <c r="L244" s="16"/>
      <c r="M244" s="16"/>
      <c r="N244" s="16"/>
      <c r="O244" s="402"/>
      <c r="P244" s="414"/>
      <c r="Q244" s="144"/>
      <c r="S244" s="462"/>
      <c r="T244" s="89"/>
      <c r="U244" s="434"/>
      <c r="V244" s="432">
        <f t="shared" si="97"/>
        <v>0</v>
      </c>
      <c r="W244" s="432">
        <f t="shared" si="87"/>
        <v>0</v>
      </c>
      <c r="X244" s="432">
        <f t="shared" si="88"/>
        <v>0</v>
      </c>
      <c r="Y244" s="478">
        <f t="shared" si="89"/>
        <v>0</v>
      </c>
      <c r="Z244" s="478">
        <f t="shared" si="90"/>
        <v>0</v>
      </c>
      <c r="AA244" s="478">
        <f t="shared" si="91"/>
        <v>0</v>
      </c>
      <c r="AB244" s="478">
        <f t="shared" si="92"/>
        <v>0</v>
      </c>
      <c r="AC244" s="478">
        <f t="shared" si="93"/>
        <v>0</v>
      </c>
      <c r="AD244" s="478">
        <f t="shared" si="94"/>
        <v>0</v>
      </c>
      <c r="AE244" s="402"/>
      <c r="AF244" s="502">
        <f t="shared" si="95"/>
        <v>0</v>
      </c>
      <c r="AG244" s="66"/>
      <c r="AI244" s="504">
        <f t="shared" si="96"/>
        <v>0</v>
      </c>
      <c r="AJ244" s="212"/>
      <c r="AK244" s="89"/>
      <c r="AL244" s="434"/>
      <c r="AM244" s="434"/>
      <c r="AN244" s="434"/>
      <c r="AO244" s="434"/>
      <c r="AP244" s="434"/>
      <c r="AQ244" s="434"/>
      <c r="AR244" s="434"/>
      <c r="AS244" s="434"/>
      <c r="AT244" s="434"/>
      <c r="AU244" s="434"/>
      <c r="AV244" s="402"/>
      <c r="AW244" s="434"/>
      <c r="AX244" s="144"/>
    </row>
    <row r="245" spans="1:50" s="208" customFormat="1" ht="18.75" customHeight="1">
      <c r="A245" s="528" t="s">
        <v>262</v>
      </c>
      <c r="B245" s="213" t="s">
        <v>390</v>
      </c>
      <c r="C245" s="176" t="s">
        <v>64</v>
      </c>
      <c r="D245" s="214">
        <v>1</v>
      </c>
      <c r="E245" s="22">
        <f t="shared" ref="E245:E249" si="108">F245/D245</f>
        <v>347.55</v>
      </c>
      <c r="F245" s="133">
        <v>347.55</v>
      </c>
      <c r="G245" s="10">
        <f t="shared" si="72"/>
        <v>34.755000000000003</v>
      </c>
      <c r="H245" s="10">
        <f t="shared" si="81"/>
        <v>382.30500000000001</v>
      </c>
      <c r="I245" s="10">
        <f t="shared" si="74"/>
        <v>30.584400000000002</v>
      </c>
      <c r="J245" s="10">
        <f t="shared" si="82"/>
        <v>412.88940000000002</v>
      </c>
      <c r="K245" s="65">
        <f t="shared" si="76"/>
        <v>12.386682</v>
      </c>
      <c r="L245" s="10">
        <f t="shared" si="83"/>
        <v>425.27608200000003</v>
      </c>
      <c r="M245" s="10">
        <f t="shared" si="78"/>
        <v>76.549694760000008</v>
      </c>
      <c r="N245" s="10">
        <f t="shared" si="84"/>
        <v>501.82577676000005</v>
      </c>
      <c r="O245" s="407">
        <v>1</v>
      </c>
      <c r="P245" s="414">
        <f t="shared" si="85"/>
        <v>501.82577676000005</v>
      </c>
      <c r="Q245" s="66"/>
      <c r="S245" s="438" t="s">
        <v>64</v>
      </c>
      <c r="T245" s="214">
        <v>1</v>
      </c>
      <c r="U245" s="434">
        <v>220</v>
      </c>
      <c r="V245" s="432">
        <f t="shared" si="97"/>
        <v>220</v>
      </c>
      <c r="W245" s="432">
        <f t="shared" si="87"/>
        <v>22</v>
      </c>
      <c r="X245" s="432">
        <f t="shared" si="88"/>
        <v>242</v>
      </c>
      <c r="Y245" s="478">
        <f t="shared" si="89"/>
        <v>19.36</v>
      </c>
      <c r="Z245" s="478">
        <f t="shared" si="90"/>
        <v>261.36</v>
      </c>
      <c r="AA245" s="478">
        <f t="shared" si="91"/>
        <v>7.8407999999999998</v>
      </c>
      <c r="AB245" s="478">
        <f t="shared" si="92"/>
        <v>269.20080000000002</v>
      </c>
      <c r="AC245" s="478">
        <f t="shared" si="93"/>
        <v>48.456144000000002</v>
      </c>
      <c r="AD245" s="478">
        <f t="shared" si="94"/>
        <v>317.65694400000001</v>
      </c>
      <c r="AE245" s="407">
        <v>1</v>
      </c>
      <c r="AF245" s="502">
        <f t="shared" si="95"/>
        <v>317.65694400000001</v>
      </c>
      <c r="AG245" s="66"/>
      <c r="AI245" s="504">
        <f t="shared" si="96"/>
        <v>184.16883276000004</v>
      </c>
      <c r="AJ245" s="176" t="s">
        <v>64</v>
      </c>
      <c r="AK245" s="214">
        <v>1</v>
      </c>
      <c r="AL245" s="434"/>
      <c r="AM245" s="434"/>
      <c r="AN245" s="434"/>
      <c r="AO245" s="434"/>
      <c r="AP245" s="434"/>
      <c r="AQ245" s="434"/>
      <c r="AR245" s="434"/>
      <c r="AS245" s="434"/>
      <c r="AT245" s="434"/>
      <c r="AU245" s="434"/>
      <c r="AV245" s="407">
        <v>1</v>
      </c>
      <c r="AW245" s="434"/>
      <c r="AX245" s="66"/>
    </row>
    <row r="246" spans="1:50" s="208" customFormat="1" ht="18.75" customHeight="1">
      <c r="A246" s="528" t="s">
        <v>674</v>
      </c>
      <c r="B246" s="213" t="s">
        <v>394</v>
      </c>
      <c r="C246" s="176" t="s">
        <v>64</v>
      </c>
      <c r="D246" s="214">
        <v>1</v>
      </c>
      <c r="E246" s="22">
        <f t="shared" si="108"/>
        <v>284.74950000000001</v>
      </c>
      <c r="F246" s="133">
        <v>284.74950000000001</v>
      </c>
      <c r="G246" s="10">
        <f t="shared" si="72"/>
        <v>28.474950000000003</v>
      </c>
      <c r="H246" s="10">
        <f t="shared" si="81"/>
        <v>313.22444999999999</v>
      </c>
      <c r="I246" s="10">
        <f t="shared" si="74"/>
        <v>25.057956000000001</v>
      </c>
      <c r="J246" s="10">
        <f t="shared" si="82"/>
        <v>338.28240599999998</v>
      </c>
      <c r="K246" s="65">
        <f t="shared" si="76"/>
        <v>10.148472179999999</v>
      </c>
      <c r="L246" s="10">
        <f t="shared" si="83"/>
        <v>348.43087817999998</v>
      </c>
      <c r="M246" s="10">
        <f t="shared" si="78"/>
        <v>62.717558072399996</v>
      </c>
      <c r="N246" s="10">
        <f t="shared" si="84"/>
        <v>411.14843625239996</v>
      </c>
      <c r="O246" s="407">
        <v>1</v>
      </c>
      <c r="P246" s="414">
        <f t="shared" si="85"/>
        <v>411.14843625239996</v>
      </c>
      <c r="Q246" s="66"/>
      <c r="S246" s="438" t="s">
        <v>64</v>
      </c>
      <c r="T246" s="214">
        <v>1</v>
      </c>
      <c r="U246" s="434">
        <v>100</v>
      </c>
      <c r="V246" s="432">
        <f t="shared" si="97"/>
        <v>100</v>
      </c>
      <c r="W246" s="432">
        <f t="shared" si="87"/>
        <v>10</v>
      </c>
      <c r="X246" s="432">
        <f t="shared" si="88"/>
        <v>110</v>
      </c>
      <c r="Y246" s="478">
        <f t="shared" si="89"/>
        <v>8.8000000000000007</v>
      </c>
      <c r="Z246" s="478">
        <f t="shared" si="90"/>
        <v>118.8</v>
      </c>
      <c r="AA246" s="478">
        <f t="shared" si="91"/>
        <v>3.5639999999999996</v>
      </c>
      <c r="AB246" s="478">
        <f t="shared" si="92"/>
        <v>122.36399999999999</v>
      </c>
      <c r="AC246" s="478">
        <f t="shared" si="93"/>
        <v>22.025519999999997</v>
      </c>
      <c r="AD246" s="478">
        <f t="shared" si="94"/>
        <v>144.38951999999998</v>
      </c>
      <c r="AE246" s="407">
        <v>1</v>
      </c>
      <c r="AF246" s="502">
        <f t="shared" si="95"/>
        <v>144.38951999999998</v>
      </c>
      <c r="AG246" s="66"/>
      <c r="AI246" s="504">
        <f t="shared" si="96"/>
        <v>266.75891625240001</v>
      </c>
      <c r="AJ246" s="176" t="s">
        <v>64</v>
      </c>
      <c r="AK246" s="214">
        <v>1</v>
      </c>
      <c r="AL246" s="434"/>
      <c r="AM246" s="434"/>
      <c r="AN246" s="434"/>
      <c r="AO246" s="434"/>
      <c r="AP246" s="434"/>
      <c r="AQ246" s="434"/>
      <c r="AR246" s="434"/>
      <c r="AS246" s="434"/>
      <c r="AT246" s="434"/>
      <c r="AU246" s="434"/>
      <c r="AV246" s="407">
        <v>1</v>
      </c>
      <c r="AW246" s="434"/>
      <c r="AX246" s="66"/>
    </row>
    <row r="247" spans="1:50" s="208" customFormat="1" ht="36" customHeight="1">
      <c r="A247" s="528" t="s">
        <v>675</v>
      </c>
      <c r="B247" s="213" t="s">
        <v>391</v>
      </c>
      <c r="C247" s="176" t="s">
        <v>64</v>
      </c>
      <c r="D247" s="214">
        <v>1</v>
      </c>
      <c r="E247" s="22">
        <f t="shared" si="108"/>
        <v>0</v>
      </c>
      <c r="F247" s="133">
        <v>0</v>
      </c>
      <c r="G247" s="10"/>
      <c r="H247" s="10"/>
      <c r="I247" s="10"/>
      <c r="J247" s="10"/>
      <c r="K247" s="65"/>
      <c r="L247" s="10"/>
      <c r="M247" s="10"/>
      <c r="N247" s="10"/>
      <c r="O247" s="407">
        <v>1</v>
      </c>
      <c r="P247" s="414"/>
      <c r="Q247" s="66" t="s">
        <v>148</v>
      </c>
      <c r="S247" s="438" t="s">
        <v>64</v>
      </c>
      <c r="T247" s="214">
        <v>1</v>
      </c>
      <c r="U247" s="434">
        <v>0</v>
      </c>
      <c r="V247" s="432">
        <f t="shared" si="97"/>
        <v>0</v>
      </c>
      <c r="W247" s="432">
        <f t="shared" si="87"/>
        <v>0</v>
      </c>
      <c r="X247" s="432">
        <f t="shared" si="88"/>
        <v>0</v>
      </c>
      <c r="Y247" s="478">
        <f t="shared" si="89"/>
        <v>0</v>
      </c>
      <c r="Z247" s="478">
        <f t="shared" si="90"/>
        <v>0</v>
      </c>
      <c r="AA247" s="478">
        <f t="shared" si="91"/>
        <v>0</v>
      </c>
      <c r="AB247" s="478">
        <f t="shared" si="92"/>
        <v>0</v>
      </c>
      <c r="AC247" s="478">
        <f t="shared" si="93"/>
        <v>0</v>
      </c>
      <c r="AD247" s="478">
        <f t="shared" si="94"/>
        <v>0</v>
      </c>
      <c r="AE247" s="407">
        <v>1</v>
      </c>
      <c r="AF247" s="502">
        <f t="shared" si="95"/>
        <v>0</v>
      </c>
      <c r="AG247" s="66" t="s">
        <v>148</v>
      </c>
      <c r="AI247" s="504">
        <f t="shared" si="96"/>
        <v>0</v>
      </c>
      <c r="AJ247" s="176" t="s">
        <v>64</v>
      </c>
      <c r="AK247" s="214">
        <v>1</v>
      </c>
      <c r="AL247" s="434"/>
      <c r="AM247" s="434"/>
      <c r="AN247" s="434"/>
      <c r="AO247" s="434"/>
      <c r="AP247" s="434"/>
      <c r="AQ247" s="434"/>
      <c r="AR247" s="434"/>
      <c r="AS247" s="434"/>
      <c r="AT247" s="434"/>
      <c r="AU247" s="434"/>
      <c r="AV247" s="407">
        <v>1</v>
      </c>
      <c r="AW247" s="434"/>
      <c r="AX247" s="66" t="s">
        <v>148</v>
      </c>
    </row>
    <row r="248" spans="1:50" s="208" customFormat="1" ht="28.5" customHeight="1">
      <c r="A248" s="528" t="s">
        <v>676</v>
      </c>
      <c r="B248" s="213" t="s">
        <v>392</v>
      </c>
      <c r="C248" s="176" t="s">
        <v>64</v>
      </c>
      <c r="D248" s="214">
        <v>1</v>
      </c>
      <c r="E248" s="22">
        <f t="shared" si="108"/>
        <v>293.685</v>
      </c>
      <c r="F248" s="133">
        <v>293.685</v>
      </c>
      <c r="G248" s="10">
        <f t="shared" si="72"/>
        <v>29.368500000000001</v>
      </c>
      <c r="H248" s="10">
        <f t="shared" si="81"/>
        <v>323.05349999999999</v>
      </c>
      <c r="I248" s="10">
        <f t="shared" si="74"/>
        <v>25.844279999999998</v>
      </c>
      <c r="J248" s="10">
        <f t="shared" si="82"/>
        <v>348.89778000000001</v>
      </c>
      <c r="K248" s="65">
        <f t="shared" si="76"/>
        <v>10.4669334</v>
      </c>
      <c r="L248" s="10">
        <f t="shared" si="83"/>
        <v>359.36471340000003</v>
      </c>
      <c r="M248" s="10">
        <f t="shared" si="78"/>
        <v>64.685648412000006</v>
      </c>
      <c r="N248" s="10">
        <f t="shared" si="84"/>
        <v>424.05036181200001</v>
      </c>
      <c r="O248" s="407">
        <v>1</v>
      </c>
      <c r="P248" s="414">
        <f t="shared" si="85"/>
        <v>424.05036181200001</v>
      </c>
      <c r="Q248" s="66"/>
      <c r="S248" s="438" t="s">
        <v>64</v>
      </c>
      <c r="T248" s="214">
        <v>1</v>
      </c>
      <c r="U248" s="434">
        <v>220</v>
      </c>
      <c r="V248" s="432">
        <f t="shared" si="97"/>
        <v>220</v>
      </c>
      <c r="W248" s="432">
        <f t="shared" si="87"/>
        <v>22</v>
      </c>
      <c r="X248" s="432">
        <f t="shared" si="88"/>
        <v>242</v>
      </c>
      <c r="Y248" s="478">
        <f t="shared" si="89"/>
        <v>19.36</v>
      </c>
      <c r="Z248" s="478">
        <f t="shared" si="90"/>
        <v>261.36</v>
      </c>
      <c r="AA248" s="478">
        <f t="shared" si="91"/>
        <v>7.8407999999999998</v>
      </c>
      <c r="AB248" s="478">
        <f t="shared" si="92"/>
        <v>269.20080000000002</v>
      </c>
      <c r="AC248" s="478">
        <f t="shared" si="93"/>
        <v>48.456144000000002</v>
      </c>
      <c r="AD248" s="478">
        <f t="shared" si="94"/>
        <v>317.65694400000001</v>
      </c>
      <c r="AE248" s="407">
        <v>1</v>
      </c>
      <c r="AF248" s="502">
        <f t="shared" si="95"/>
        <v>317.65694400000001</v>
      </c>
      <c r="AG248" s="66"/>
      <c r="AI248" s="504">
        <f t="shared" si="96"/>
        <v>106.393417812</v>
      </c>
      <c r="AJ248" s="176" t="s">
        <v>64</v>
      </c>
      <c r="AK248" s="214">
        <v>1</v>
      </c>
      <c r="AL248" s="434"/>
      <c r="AM248" s="434"/>
      <c r="AN248" s="434"/>
      <c r="AO248" s="434"/>
      <c r="AP248" s="434"/>
      <c r="AQ248" s="434"/>
      <c r="AR248" s="434"/>
      <c r="AS248" s="434"/>
      <c r="AT248" s="434"/>
      <c r="AU248" s="434"/>
      <c r="AV248" s="407">
        <v>1</v>
      </c>
      <c r="AW248" s="434"/>
      <c r="AX248" s="66"/>
    </row>
    <row r="249" spans="1:50" s="208" customFormat="1" ht="19.5" customHeight="1" thickBot="1">
      <c r="A249" s="526" t="s">
        <v>677</v>
      </c>
      <c r="B249" s="215" t="s">
        <v>378</v>
      </c>
      <c r="C249" s="68" t="s">
        <v>292</v>
      </c>
      <c r="D249" s="118">
        <v>0.35158737000000001</v>
      </c>
      <c r="E249" s="27">
        <f t="shared" si="108"/>
        <v>140.69999999999999</v>
      </c>
      <c r="F249" s="70">
        <v>49.468342958999997</v>
      </c>
      <c r="G249" s="81">
        <f t="shared" si="72"/>
        <v>4.9468342959000005</v>
      </c>
      <c r="H249" s="81">
        <f t="shared" si="81"/>
        <v>54.415177254900001</v>
      </c>
      <c r="I249" s="81">
        <f t="shared" si="74"/>
        <v>4.3532141803920004</v>
      </c>
      <c r="J249" s="81">
        <f t="shared" si="82"/>
        <v>58.768391435292003</v>
      </c>
      <c r="K249" s="115">
        <f t="shared" si="76"/>
        <v>1.76305174305876</v>
      </c>
      <c r="L249" s="81">
        <f t="shared" si="83"/>
        <v>60.531443178350763</v>
      </c>
      <c r="M249" s="81">
        <f t="shared" si="78"/>
        <v>10.895659772103137</v>
      </c>
      <c r="N249" s="81">
        <f t="shared" si="84"/>
        <v>71.4271029504539</v>
      </c>
      <c r="O249" s="401">
        <f>O243*D249</f>
        <v>0.35158737000000001</v>
      </c>
      <c r="P249" s="415">
        <f t="shared" si="85"/>
        <v>25.112867273069327</v>
      </c>
      <c r="Q249" s="72"/>
      <c r="S249" s="441" t="s">
        <v>292</v>
      </c>
      <c r="T249" s="118">
        <v>0.35158737000000001</v>
      </c>
      <c r="U249" s="434">
        <v>110</v>
      </c>
      <c r="V249" s="432">
        <f t="shared" si="97"/>
        <v>38.674610700000002</v>
      </c>
      <c r="W249" s="432">
        <f t="shared" si="87"/>
        <v>3.8674610700000005</v>
      </c>
      <c r="X249" s="432">
        <f t="shared" si="88"/>
        <v>42.54207177</v>
      </c>
      <c r="Y249" s="478">
        <f t="shared" si="89"/>
        <v>3.4033657416</v>
      </c>
      <c r="Z249" s="478">
        <f t="shared" si="90"/>
        <v>45.945437511599998</v>
      </c>
      <c r="AA249" s="478">
        <f t="shared" si="91"/>
        <v>1.378363125348</v>
      </c>
      <c r="AB249" s="478">
        <f t="shared" si="92"/>
        <v>47.323800636948</v>
      </c>
      <c r="AC249" s="478">
        <f t="shared" si="93"/>
        <v>8.5182841146506405</v>
      </c>
      <c r="AD249" s="478">
        <f t="shared" si="94"/>
        <v>55.842084751598641</v>
      </c>
      <c r="AE249" s="401">
        <v>0.35158737000000001</v>
      </c>
      <c r="AF249" s="502">
        <f t="shared" si="95"/>
        <v>19.63337171313167</v>
      </c>
      <c r="AG249" s="66"/>
      <c r="AI249" s="504">
        <f t="shared" si="96"/>
        <v>5.4794955599376571</v>
      </c>
      <c r="AJ249" s="68" t="s">
        <v>292</v>
      </c>
      <c r="AK249" s="118">
        <v>0.35158737000000001</v>
      </c>
      <c r="AL249" s="434"/>
      <c r="AM249" s="434"/>
      <c r="AN249" s="434"/>
      <c r="AO249" s="434"/>
      <c r="AP249" s="434"/>
      <c r="AQ249" s="434"/>
      <c r="AR249" s="434"/>
      <c r="AS249" s="434"/>
      <c r="AT249" s="434"/>
      <c r="AU249" s="434"/>
      <c r="AV249" s="401">
        <f>AV243*AK249</f>
        <v>0.35158737000000001</v>
      </c>
      <c r="AW249" s="434"/>
      <c r="AX249" s="72"/>
    </row>
    <row r="250" spans="1:50" s="208" customFormat="1" ht="84.65" customHeight="1">
      <c r="A250" s="527">
        <v>106</v>
      </c>
      <c r="B250" s="154" t="s">
        <v>395</v>
      </c>
      <c r="C250" s="216" t="s">
        <v>292</v>
      </c>
      <c r="D250" s="63">
        <v>2.6044099999999997</v>
      </c>
      <c r="E250" s="21">
        <f>F250/D250</f>
        <v>124.96</v>
      </c>
      <c r="F250" s="64">
        <v>325.44707359999995</v>
      </c>
      <c r="G250" s="8">
        <f t="shared" si="72"/>
        <v>32.544707359999997</v>
      </c>
      <c r="H250" s="8">
        <f t="shared" si="81"/>
        <v>357.99178095999997</v>
      </c>
      <c r="I250" s="8">
        <f t="shared" si="74"/>
        <v>28.6393424768</v>
      </c>
      <c r="J250" s="8">
        <f t="shared" si="82"/>
        <v>386.63112343679995</v>
      </c>
      <c r="K250" s="79">
        <f t="shared" si="76"/>
        <v>11.598933703103999</v>
      </c>
      <c r="L250" s="8">
        <f t="shared" si="83"/>
        <v>398.23005713990398</v>
      </c>
      <c r="M250" s="8">
        <f t="shared" si="78"/>
        <v>71.681410285182707</v>
      </c>
      <c r="N250" s="8">
        <f t="shared" si="84"/>
        <v>469.9114674250867</v>
      </c>
      <c r="O250" s="399">
        <v>1</v>
      </c>
      <c r="P250" s="400">
        <f t="shared" si="85"/>
        <v>469.9114674250867</v>
      </c>
      <c r="Q250" s="80"/>
      <c r="S250" s="463" t="s">
        <v>292</v>
      </c>
      <c r="T250" s="63">
        <v>2.6044099999999997</v>
      </c>
      <c r="U250" s="434">
        <v>80</v>
      </c>
      <c r="V250" s="432">
        <f t="shared" si="97"/>
        <v>208.35279999999997</v>
      </c>
      <c r="W250" s="432">
        <f t="shared" si="87"/>
        <v>20.835279999999997</v>
      </c>
      <c r="X250" s="432">
        <f t="shared" si="88"/>
        <v>229.18807999999996</v>
      </c>
      <c r="Y250" s="478">
        <f t="shared" si="89"/>
        <v>18.335046399999996</v>
      </c>
      <c r="Z250" s="478">
        <f t="shared" si="90"/>
        <v>247.52312639999997</v>
      </c>
      <c r="AA250" s="478">
        <f t="shared" si="91"/>
        <v>7.4256937919999988</v>
      </c>
      <c r="AB250" s="478">
        <f t="shared" si="92"/>
        <v>254.94882019199997</v>
      </c>
      <c r="AC250" s="478">
        <f t="shared" si="93"/>
        <v>45.890787634559992</v>
      </c>
      <c r="AD250" s="478">
        <f t="shared" si="94"/>
        <v>300.83960782655998</v>
      </c>
      <c r="AE250" s="399">
        <v>1</v>
      </c>
      <c r="AF250" s="502">
        <f t="shared" si="95"/>
        <v>300.83960782655998</v>
      </c>
      <c r="AG250" s="66"/>
      <c r="AI250" s="504">
        <f t="shared" si="96"/>
        <v>169.07185959852671</v>
      </c>
      <c r="AJ250" s="216" t="s">
        <v>292</v>
      </c>
      <c r="AK250" s="63">
        <v>2.6044099999999997</v>
      </c>
      <c r="AL250" s="434"/>
      <c r="AM250" s="434"/>
      <c r="AN250" s="434"/>
      <c r="AO250" s="434"/>
      <c r="AP250" s="434"/>
      <c r="AQ250" s="434"/>
      <c r="AR250" s="434"/>
      <c r="AS250" s="434"/>
      <c r="AT250" s="434"/>
      <c r="AU250" s="434"/>
      <c r="AV250" s="399">
        <v>1</v>
      </c>
      <c r="AW250" s="434"/>
      <c r="AX250" s="80"/>
    </row>
    <row r="251" spans="1:50" s="208" customFormat="1" ht="18.75" customHeight="1">
      <c r="A251" s="528"/>
      <c r="B251" s="211" t="s">
        <v>452</v>
      </c>
      <c r="C251" s="212"/>
      <c r="D251" s="89"/>
      <c r="E251" s="39"/>
      <c r="F251" s="45"/>
      <c r="G251" s="16"/>
      <c r="H251" s="16"/>
      <c r="I251" s="16"/>
      <c r="J251" s="16"/>
      <c r="K251" s="143"/>
      <c r="L251" s="16"/>
      <c r="M251" s="16"/>
      <c r="N251" s="16"/>
      <c r="O251" s="402"/>
      <c r="P251" s="414"/>
      <c r="Q251" s="144"/>
      <c r="S251" s="462"/>
      <c r="T251" s="89"/>
      <c r="U251" s="434"/>
      <c r="V251" s="432">
        <f t="shared" si="97"/>
        <v>0</v>
      </c>
      <c r="W251" s="432">
        <f t="shared" si="87"/>
        <v>0</v>
      </c>
      <c r="X251" s="432">
        <f t="shared" si="88"/>
        <v>0</v>
      </c>
      <c r="Y251" s="478">
        <f t="shared" si="89"/>
        <v>0</v>
      </c>
      <c r="Z251" s="478">
        <f t="shared" si="90"/>
        <v>0</v>
      </c>
      <c r="AA251" s="478">
        <f t="shared" si="91"/>
        <v>0</v>
      </c>
      <c r="AB251" s="478">
        <f t="shared" si="92"/>
        <v>0</v>
      </c>
      <c r="AC251" s="478">
        <f t="shared" si="93"/>
        <v>0</v>
      </c>
      <c r="AD251" s="478">
        <f t="shared" si="94"/>
        <v>0</v>
      </c>
      <c r="AE251" s="402"/>
      <c r="AF251" s="502">
        <f t="shared" si="95"/>
        <v>0</v>
      </c>
      <c r="AG251" s="66"/>
      <c r="AI251" s="504">
        <f t="shared" si="96"/>
        <v>0</v>
      </c>
      <c r="AJ251" s="212"/>
      <c r="AK251" s="89"/>
      <c r="AL251" s="434"/>
      <c r="AM251" s="434"/>
      <c r="AN251" s="434"/>
      <c r="AO251" s="434"/>
      <c r="AP251" s="434"/>
      <c r="AQ251" s="434"/>
      <c r="AR251" s="434"/>
      <c r="AS251" s="434"/>
      <c r="AT251" s="434"/>
      <c r="AU251" s="434"/>
      <c r="AV251" s="402"/>
      <c r="AW251" s="434"/>
      <c r="AX251" s="144"/>
    </row>
    <row r="252" spans="1:50" s="208" customFormat="1" ht="18.75" customHeight="1">
      <c r="A252" s="528" t="s">
        <v>261</v>
      </c>
      <c r="B252" s="213" t="s">
        <v>390</v>
      </c>
      <c r="C252" s="176" t="s">
        <v>64</v>
      </c>
      <c r="D252" s="214">
        <v>2</v>
      </c>
      <c r="E252" s="22">
        <f>F252/D252</f>
        <v>347.55</v>
      </c>
      <c r="F252" s="133">
        <v>695.1</v>
      </c>
      <c r="G252" s="10">
        <f t="shared" si="72"/>
        <v>69.510000000000005</v>
      </c>
      <c r="H252" s="10">
        <f t="shared" si="81"/>
        <v>764.61</v>
      </c>
      <c r="I252" s="10">
        <f t="shared" si="74"/>
        <v>61.168800000000005</v>
      </c>
      <c r="J252" s="10">
        <f t="shared" si="82"/>
        <v>825.77880000000005</v>
      </c>
      <c r="K252" s="65">
        <f t="shared" si="76"/>
        <v>24.773364000000001</v>
      </c>
      <c r="L252" s="10">
        <f t="shared" si="83"/>
        <v>850.55216400000006</v>
      </c>
      <c r="M252" s="10">
        <f t="shared" si="78"/>
        <v>153.09938952000002</v>
      </c>
      <c r="N252" s="10">
        <f t="shared" si="84"/>
        <v>1003.6515535200001</v>
      </c>
      <c r="O252" s="407">
        <v>2</v>
      </c>
      <c r="P252" s="414">
        <f t="shared" si="85"/>
        <v>2007.3031070400002</v>
      </c>
      <c r="Q252" s="66"/>
      <c r="S252" s="438" t="s">
        <v>64</v>
      </c>
      <c r="T252" s="214">
        <v>1</v>
      </c>
      <c r="U252" s="434">
        <v>220</v>
      </c>
      <c r="V252" s="432">
        <f t="shared" si="97"/>
        <v>220</v>
      </c>
      <c r="W252" s="432">
        <f t="shared" si="87"/>
        <v>22</v>
      </c>
      <c r="X252" s="432">
        <f t="shared" si="88"/>
        <v>242</v>
      </c>
      <c r="Y252" s="478">
        <f t="shared" si="89"/>
        <v>19.36</v>
      </c>
      <c r="Z252" s="478">
        <f t="shared" si="90"/>
        <v>261.36</v>
      </c>
      <c r="AA252" s="478">
        <f t="shared" si="91"/>
        <v>7.8407999999999998</v>
      </c>
      <c r="AB252" s="478">
        <f t="shared" si="92"/>
        <v>269.20080000000002</v>
      </c>
      <c r="AC252" s="478">
        <f t="shared" si="93"/>
        <v>48.456144000000002</v>
      </c>
      <c r="AD252" s="478">
        <f t="shared" si="94"/>
        <v>317.65694400000001</v>
      </c>
      <c r="AE252" s="407">
        <v>2</v>
      </c>
      <c r="AF252" s="502">
        <f t="shared" si="95"/>
        <v>635.31388800000002</v>
      </c>
      <c r="AG252" s="66"/>
      <c r="AI252" s="504">
        <f t="shared" si="96"/>
        <v>1371.9892190400001</v>
      </c>
      <c r="AJ252" s="176" t="s">
        <v>64</v>
      </c>
      <c r="AK252" s="214">
        <v>2</v>
      </c>
      <c r="AL252" s="434"/>
      <c r="AM252" s="434"/>
      <c r="AN252" s="434"/>
      <c r="AO252" s="434"/>
      <c r="AP252" s="434"/>
      <c r="AQ252" s="434"/>
      <c r="AR252" s="434"/>
      <c r="AS252" s="434"/>
      <c r="AT252" s="434"/>
      <c r="AU252" s="434"/>
      <c r="AV252" s="407">
        <v>2</v>
      </c>
      <c r="AW252" s="434"/>
      <c r="AX252" s="66"/>
    </row>
    <row r="253" spans="1:50" s="208" customFormat="1" ht="36" customHeight="1">
      <c r="A253" s="528" t="s">
        <v>671</v>
      </c>
      <c r="B253" s="213" t="s">
        <v>391</v>
      </c>
      <c r="C253" s="176" t="s">
        <v>64</v>
      </c>
      <c r="D253" s="214">
        <v>1</v>
      </c>
      <c r="E253" s="22">
        <v>0</v>
      </c>
      <c r="F253" s="133">
        <v>0</v>
      </c>
      <c r="G253" s="10"/>
      <c r="H253" s="10"/>
      <c r="I253" s="10"/>
      <c r="J253" s="10"/>
      <c r="K253" s="65"/>
      <c r="L253" s="10"/>
      <c r="M253" s="10"/>
      <c r="N253" s="10"/>
      <c r="O253" s="407">
        <v>2</v>
      </c>
      <c r="P253" s="414"/>
      <c r="Q253" s="66" t="s">
        <v>148</v>
      </c>
      <c r="S253" s="438" t="s">
        <v>64</v>
      </c>
      <c r="T253" s="214">
        <v>1</v>
      </c>
      <c r="U253" s="434">
        <v>0</v>
      </c>
      <c r="V253" s="432">
        <f t="shared" si="97"/>
        <v>0</v>
      </c>
      <c r="W253" s="432">
        <f t="shared" si="87"/>
        <v>0</v>
      </c>
      <c r="X253" s="432">
        <f t="shared" si="88"/>
        <v>0</v>
      </c>
      <c r="Y253" s="478">
        <f t="shared" si="89"/>
        <v>0</v>
      </c>
      <c r="Z253" s="478">
        <f t="shared" si="90"/>
        <v>0</v>
      </c>
      <c r="AA253" s="478">
        <f t="shared" si="91"/>
        <v>0</v>
      </c>
      <c r="AB253" s="478">
        <f t="shared" si="92"/>
        <v>0</v>
      </c>
      <c r="AC253" s="478">
        <f t="shared" si="93"/>
        <v>0</v>
      </c>
      <c r="AD253" s="478">
        <f t="shared" si="94"/>
        <v>0</v>
      </c>
      <c r="AE253" s="407">
        <v>2</v>
      </c>
      <c r="AF253" s="502">
        <f t="shared" si="95"/>
        <v>0</v>
      </c>
      <c r="AG253" s="66" t="s">
        <v>148</v>
      </c>
      <c r="AI253" s="504">
        <f t="shared" si="96"/>
        <v>0</v>
      </c>
      <c r="AJ253" s="176" t="s">
        <v>64</v>
      </c>
      <c r="AK253" s="214">
        <v>1</v>
      </c>
      <c r="AL253" s="434"/>
      <c r="AM253" s="434"/>
      <c r="AN253" s="434"/>
      <c r="AO253" s="434"/>
      <c r="AP253" s="434"/>
      <c r="AQ253" s="434"/>
      <c r="AR253" s="434"/>
      <c r="AS253" s="434"/>
      <c r="AT253" s="434"/>
      <c r="AU253" s="434"/>
      <c r="AV253" s="407">
        <v>2</v>
      </c>
      <c r="AW253" s="434"/>
      <c r="AX253" s="66" t="s">
        <v>148</v>
      </c>
    </row>
    <row r="254" spans="1:50" s="208" customFormat="1" ht="18.75" customHeight="1">
      <c r="A254" s="528" t="s">
        <v>672</v>
      </c>
      <c r="B254" s="213" t="s">
        <v>392</v>
      </c>
      <c r="C254" s="176" t="s">
        <v>64</v>
      </c>
      <c r="D254" s="214">
        <v>1</v>
      </c>
      <c r="E254" s="22">
        <f>F254/D254</f>
        <v>293.685</v>
      </c>
      <c r="F254" s="133">
        <v>293.685</v>
      </c>
      <c r="G254" s="10">
        <f t="shared" si="72"/>
        <v>29.368500000000001</v>
      </c>
      <c r="H254" s="10">
        <f t="shared" si="81"/>
        <v>323.05349999999999</v>
      </c>
      <c r="I254" s="10">
        <f t="shared" si="74"/>
        <v>25.844279999999998</v>
      </c>
      <c r="J254" s="10">
        <f t="shared" si="82"/>
        <v>348.89778000000001</v>
      </c>
      <c r="K254" s="65">
        <f t="shared" si="76"/>
        <v>10.4669334</v>
      </c>
      <c r="L254" s="10">
        <f t="shared" si="83"/>
        <v>359.36471340000003</v>
      </c>
      <c r="M254" s="10">
        <f t="shared" si="78"/>
        <v>64.685648412000006</v>
      </c>
      <c r="N254" s="10">
        <f t="shared" si="84"/>
        <v>424.05036181200001</v>
      </c>
      <c r="O254" s="407">
        <v>2</v>
      </c>
      <c r="P254" s="414">
        <f t="shared" si="85"/>
        <v>848.10072362400001</v>
      </c>
      <c r="Q254" s="66"/>
      <c r="S254" s="438" t="s">
        <v>64</v>
      </c>
      <c r="T254" s="214">
        <v>1</v>
      </c>
      <c r="U254" s="434">
        <v>220</v>
      </c>
      <c r="V254" s="432">
        <f t="shared" si="97"/>
        <v>220</v>
      </c>
      <c r="W254" s="432">
        <f t="shared" si="87"/>
        <v>22</v>
      </c>
      <c r="X254" s="432">
        <f t="shared" si="88"/>
        <v>242</v>
      </c>
      <c r="Y254" s="478">
        <f t="shared" si="89"/>
        <v>19.36</v>
      </c>
      <c r="Z254" s="478">
        <f t="shared" si="90"/>
        <v>261.36</v>
      </c>
      <c r="AA254" s="478">
        <f t="shared" si="91"/>
        <v>7.8407999999999998</v>
      </c>
      <c r="AB254" s="478">
        <f t="shared" si="92"/>
        <v>269.20080000000002</v>
      </c>
      <c r="AC254" s="478">
        <f t="shared" si="93"/>
        <v>48.456144000000002</v>
      </c>
      <c r="AD254" s="478">
        <f t="shared" si="94"/>
        <v>317.65694400000001</v>
      </c>
      <c r="AE254" s="407">
        <v>2</v>
      </c>
      <c r="AF254" s="502">
        <f t="shared" si="95"/>
        <v>635.31388800000002</v>
      </c>
      <c r="AG254" s="66"/>
      <c r="AI254" s="504">
        <f t="shared" si="96"/>
        <v>212.78683562399999</v>
      </c>
      <c r="AJ254" s="176" t="s">
        <v>64</v>
      </c>
      <c r="AK254" s="214">
        <v>1</v>
      </c>
      <c r="AL254" s="434"/>
      <c r="AM254" s="434"/>
      <c r="AN254" s="434"/>
      <c r="AO254" s="434"/>
      <c r="AP254" s="434"/>
      <c r="AQ254" s="434"/>
      <c r="AR254" s="434"/>
      <c r="AS254" s="434"/>
      <c r="AT254" s="434"/>
      <c r="AU254" s="434"/>
      <c r="AV254" s="407">
        <v>2</v>
      </c>
      <c r="AW254" s="434"/>
      <c r="AX254" s="66"/>
    </row>
    <row r="255" spans="1:50" s="208" customFormat="1" ht="19.5" customHeight="1" thickBot="1">
      <c r="A255" s="526" t="s">
        <v>673</v>
      </c>
      <c r="B255" s="215" t="s">
        <v>378</v>
      </c>
      <c r="C255" s="68" t="s">
        <v>292</v>
      </c>
      <c r="D255" s="118">
        <v>0.40889236999999995</v>
      </c>
      <c r="E255" s="27">
        <f>F255/D255</f>
        <v>140.70000000000002</v>
      </c>
      <c r="F255" s="70">
        <v>57.531156458999995</v>
      </c>
      <c r="G255" s="81">
        <f t="shared" si="72"/>
        <v>5.7531156458999995</v>
      </c>
      <c r="H255" s="81">
        <f t="shared" si="81"/>
        <v>63.284272104899998</v>
      </c>
      <c r="I255" s="81">
        <f t="shared" si="74"/>
        <v>5.0627417683919997</v>
      </c>
      <c r="J255" s="81">
        <f t="shared" si="82"/>
        <v>68.347013873291999</v>
      </c>
      <c r="K255" s="115">
        <f t="shared" si="76"/>
        <v>2.0504104161987597</v>
      </c>
      <c r="L255" s="81">
        <f t="shared" si="83"/>
        <v>70.397424289490758</v>
      </c>
      <c r="M255" s="81">
        <f t="shared" si="78"/>
        <v>12.671536372108337</v>
      </c>
      <c r="N255" s="81">
        <f t="shared" si="84"/>
        <v>83.068960661599093</v>
      </c>
      <c r="O255" s="401">
        <f>D255*O250</f>
        <v>0.40889236999999995</v>
      </c>
      <c r="P255" s="415">
        <f t="shared" si="85"/>
        <v>33.966264198358019</v>
      </c>
      <c r="Q255" s="72"/>
      <c r="S255" s="441" t="s">
        <v>292</v>
      </c>
      <c r="T255" s="118">
        <v>0.40889236999999995</v>
      </c>
      <c r="U255" s="434">
        <v>110</v>
      </c>
      <c r="V255" s="432">
        <f t="shared" si="97"/>
        <v>44.978160699999997</v>
      </c>
      <c r="W255" s="432">
        <f t="shared" si="87"/>
        <v>4.4978160699999998</v>
      </c>
      <c r="X255" s="432">
        <f t="shared" si="88"/>
        <v>49.475976769999995</v>
      </c>
      <c r="Y255" s="478">
        <f t="shared" si="89"/>
        <v>3.9580781415999997</v>
      </c>
      <c r="Z255" s="478">
        <f t="shared" si="90"/>
        <v>53.434054911599993</v>
      </c>
      <c r="AA255" s="478">
        <f t="shared" si="91"/>
        <v>1.6030216473479997</v>
      </c>
      <c r="AB255" s="478">
        <f t="shared" si="92"/>
        <v>55.037076558947994</v>
      </c>
      <c r="AC255" s="478">
        <f t="shared" si="93"/>
        <v>9.9066737806106389</v>
      </c>
      <c r="AD255" s="478">
        <f t="shared" si="94"/>
        <v>64.943750339558633</v>
      </c>
      <c r="AE255" s="401">
        <v>0.40889236999999995</v>
      </c>
      <c r="AF255" s="502">
        <f t="shared" si="95"/>
        <v>26.555003993030432</v>
      </c>
      <c r="AG255" s="66"/>
      <c r="AI255" s="504">
        <f t="shared" si="96"/>
        <v>7.4112602053275864</v>
      </c>
      <c r="AJ255" s="68" t="s">
        <v>292</v>
      </c>
      <c r="AK255" s="118">
        <v>0.40889236999999995</v>
      </c>
      <c r="AL255" s="434"/>
      <c r="AM255" s="434"/>
      <c r="AN255" s="434"/>
      <c r="AO255" s="434"/>
      <c r="AP255" s="434"/>
      <c r="AQ255" s="434"/>
      <c r="AR255" s="434"/>
      <c r="AS255" s="434"/>
      <c r="AT255" s="434"/>
      <c r="AU255" s="434"/>
      <c r="AV255" s="401">
        <f>AK255*AV250</f>
        <v>0.40889236999999995</v>
      </c>
      <c r="AW255" s="434"/>
      <c r="AX255" s="72"/>
    </row>
    <row r="256" spans="1:50" s="208" customFormat="1" ht="35.5" customHeight="1">
      <c r="A256" s="527">
        <v>107</v>
      </c>
      <c r="B256" s="156" t="s">
        <v>396</v>
      </c>
      <c r="C256" s="62" t="s">
        <v>64</v>
      </c>
      <c r="D256" s="63">
        <v>1</v>
      </c>
      <c r="E256" s="21">
        <v>10.523999999999999</v>
      </c>
      <c r="F256" s="64">
        <f>E256*D256</f>
        <v>10.523999999999999</v>
      </c>
      <c r="G256" s="8">
        <f t="shared" si="72"/>
        <v>1.0524</v>
      </c>
      <c r="H256" s="8">
        <f t="shared" si="81"/>
        <v>11.5764</v>
      </c>
      <c r="I256" s="8">
        <f t="shared" si="74"/>
        <v>0.92611199999999994</v>
      </c>
      <c r="J256" s="8">
        <f t="shared" si="82"/>
        <v>12.502511999999999</v>
      </c>
      <c r="K256" s="79">
        <f t="shared" si="76"/>
        <v>0.37507535999999997</v>
      </c>
      <c r="L256" s="8">
        <f t="shared" si="83"/>
        <v>12.87758736</v>
      </c>
      <c r="M256" s="8">
        <f t="shared" si="78"/>
        <v>2.3179657248000001</v>
      </c>
      <c r="N256" s="8">
        <f t="shared" si="84"/>
        <v>15.1955530848</v>
      </c>
      <c r="O256" s="399">
        <v>1</v>
      </c>
      <c r="P256" s="416">
        <f t="shared" si="85"/>
        <v>15.1955530848</v>
      </c>
      <c r="Q256" s="80"/>
      <c r="S256" s="441" t="s">
        <v>64</v>
      </c>
      <c r="T256" s="63">
        <v>1</v>
      </c>
      <c r="U256" s="434">
        <v>9</v>
      </c>
      <c r="V256" s="432">
        <f t="shared" si="97"/>
        <v>9</v>
      </c>
      <c r="W256" s="432">
        <f t="shared" si="87"/>
        <v>0.9</v>
      </c>
      <c r="X256" s="432">
        <f t="shared" si="88"/>
        <v>9.9</v>
      </c>
      <c r="Y256" s="478">
        <f t="shared" si="89"/>
        <v>0.79200000000000004</v>
      </c>
      <c r="Z256" s="478">
        <f t="shared" si="90"/>
        <v>10.692</v>
      </c>
      <c r="AA256" s="478">
        <f t="shared" si="91"/>
        <v>0.32075999999999999</v>
      </c>
      <c r="AB256" s="478">
        <f t="shared" si="92"/>
        <v>11.01276</v>
      </c>
      <c r="AC256" s="478">
        <f t="shared" si="93"/>
        <v>1.9822967999999999</v>
      </c>
      <c r="AD256" s="478">
        <f t="shared" si="94"/>
        <v>12.9950568</v>
      </c>
      <c r="AE256" s="399">
        <v>1</v>
      </c>
      <c r="AF256" s="502">
        <f t="shared" si="95"/>
        <v>12.9950568</v>
      </c>
      <c r="AG256" s="66"/>
      <c r="AI256" s="504">
        <f t="shared" si="96"/>
        <v>2.2004962847999998</v>
      </c>
      <c r="AJ256" s="62" t="s">
        <v>64</v>
      </c>
      <c r="AK256" s="63">
        <v>1</v>
      </c>
      <c r="AL256" s="434"/>
      <c r="AM256" s="434"/>
      <c r="AN256" s="434"/>
      <c r="AO256" s="434"/>
      <c r="AP256" s="434"/>
      <c r="AQ256" s="434"/>
      <c r="AR256" s="434"/>
      <c r="AS256" s="434"/>
      <c r="AT256" s="434"/>
      <c r="AU256" s="434"/>
      <c r="AV256" s="399">
        <v>1</v>
      </c>
      <c r="AW256" s="434"/>
      <c r="AX256" s="80"/>
    </row>
    <row r="257" spans="1:50" s="208" customFormat="1" ht="18.75" customHeight="1">
      <c r="A257" s="528"/>
      <c r="B257" s="211" t="s">
        <v>452</v>
      </c>
      <c r="C257" s="212"/>
      <c r="D257" s="89"/>
      <c r="E257" s="39"/>
      <c r="F257" s="45"/>
      <c r="G257" s="16"/>
      <c r="H257" s="16"/>
      <c r="I257" s="16"/>
      <c r="J257" s="16"/>
      <c r="K257" s="143"/>
      <c r="L257" s="16"/>
      <c r="M257" s="16"/>
      <c r="N257" s="16"/>
      <c r="O257" s="402"/>
      <c r="P257" s="414"/>
      <c r="Q257" s="144"/>
      <c r="S257" s="462"/>
      <c r="T257" s="89"/>
      <c r="U257" s="434"/>
      <c r="V257" s="432">
        <f t="shared" si="97"/>
        <v>0</v>
      </c>
      <c r="W257" s="432">
        <f t="shared" si="87"/>
        <v>0</v>
      </c>
      <c r="X257" s="432">
        <f t="shared" si="88"/>
        <v>0</v>
      </c>
      <c r="Y257" s="478">
        <f t="shared" si="89"/>
        <v>0</v>
      </c>
      <c r="Z257" s="478">
        <f t="shared" si="90"/>
        <v>0</v>
      </c>
      <c r="AA257" s="478">
        <f t="shared" si="91"/>
        <v>0</v>
      </c>
      <c r="AB257" s="478">
        <f t="shared" si="92"/>
        <v>0</v>
      </c>
      <c r="AC257" s="478">
        <f t="shared" si="93"/>
        <v>0</v>
      </c>
      <c r="AD257" s="478">
        <f t="shared" si="94"/>
        <v>0</v>
      </c>
      <c r="AE257" s="402"/>
      <c r="AF257" s="502">
        <f t="shared" si="95"/>
        <v>0</v>
      </c>
      <c r="AG257" s="66"/>
      <c r="AI257" s="504">
        <f t="shared" si="96"/>
        <v>0</v>
      </c>
      <c r="AJ257" s="212"/>
      <c r="AK257" s="89"/>
      <c r="AL257" s="434"/>
      <c r="AM257" s="434"/>
      <c r="AN257" s="434"/>
      <c r="AO257" s="434"/>
      <c r="AP257" s="434"/>
      <c r="AQ257" s="434"/>
      <c r="AR257" s="434"/>
      <c r="AS257" s="434"/>
      <c r="AT257" s="434"/>
      <c r="AU257" s="434"/>
      <c r="AV257" s="402"/>
      <c r="AW257" s="434"/>
      <c r="AX257" s="144"/>
    </row>
    <row r="258" spans="1:50" s="208" customFormat="1" ht="18.75" customHeight="1">
      <c r="A258" s="528" t="s">
        <v>262</v>
      </c>
      <c r="B258" s="219" t="s">
        <v>797</v>
      </c>
      <c r="C258" s="132" t="s">
        <v>292</v>
      </c>
      <c r="D258" s="133">
        <v>1.4E-2</v>
      </c>
      <c r="E258" s="22">
        <v>102.9</v>
      </c>
      <c r="F258" s="133">
        <f>E258*D258</f>
        <v>1.4406000000000001</v>
      </c>
      <c r="G258" s="10">
        <f t="shared" si="72"/>
        <v>0.14406000000000002</v>
      </c>
      <c r="H258" s="10">
        <f t="shared" si="81"/>
        <v>1.5846600000000002</v>
      </c>
      <c r="I258" s="10">
        <f t="shared" si="74"/>
        <v>0.12677280000000002</v>
      </c>
      <c r="J258" s="10">
        <f t="shared" si="82"/>
        <v>1.7114328000000003</v>
      </c>
      <c r="K258" s="65">
        <f t="shared" si="76"/>
        <v>5.1342984000000008E-2</v>
      </c>
      <c r="L258" s="10">
        <f t="shared" si="83"/>
        <v>1.7627757840000002</v>
      </c>
      <c r="M258" s="10">
        <f t="shared" si="78"/>
        <v>0.31729964112000003</v>
      </c>
      <c r="N258" s="10">
        <f t="shared" si="84"/>
        <v>2.0800754251200004</v>
      </c>
      <c r="O258" s="407">
        <v>1</v>
      </c>
      <c r="P258" s="414">
        <f t="shared" ref="P258:P319" si="109">O258*N258</f>
        <v>2.0800754251200004</v>
      </c>
      <c r="Q258" s="66"/>
      <c r="S258" s="441" t="s">
        <v>292</v>
      </c>
      <c r="T258" s="214">
        <v>1.4E-2</v>
      </c>
      <c r="U258" s="434">
        <v>50</v>
      </c>
      <c r="V258" s="432">
        <f t="shared" si="97"/>
        <v>0.70000000000000007</v>
      </c>
      <c r="W258" s="432">
        <f t="shared" si="87"/>
        <v>7.0000000000000007E-2</v>
      </c>
      <c r="X258" s="432">
        <f t="shared" si="88"/>
        <v>0.77</v>
      </c>
      <c r="Y258" s="478">
        <f t="shared" si="89"/>
        <v>6.1600000000000002E-2</v>
      </c>
      <c r="Z258" s="478">
        <f t="shared" si="90"/>
        <v>0.83160000000000001</v>
      </c>
      <c r="AA258" s="478">
        <f t="shared" si="91"/>
        <v>2.4947999999999998E-2</v>
      </c>
      <c r="AB258" s="478">
        <f t="shared" si="92"/>
        <v>0.85654799999999998</v>
      </c>
      <c r="AC258" s="478">
        <f t="shared" si="93"/>
        <v>0.15417863999999998</v>
      </c>
      <c r="AD258" s="478">
        <f t="shared" si="94"/>
        <v>1.0107266399999999</v>
      </c>
      <c r="AE258" s="407">
        <v>1</v>
      </c>
      <c r="AF258" s="502">
        <f t="shared" si="95"/>
        <v>1.0107266399999999</v>
      </c>
      <c r="AG258" s="66"/>
      <c r="AI258" s="504">
        <f t="shared" si="96"/>
        <v>1.0693487851200005</v>
      </c>
      <c r="AJ258" s="132" t="s">
        <v>292</v>
      </c>
      <c r="AK258" s="133">
        <v>1.4E-2</v>
      </c>
      <c r="AL258" s="434"/>
      <c r="AM258" s="434"/>
      <c r="AN258" s="434"/>
      <c r="AO258" s="434"/>
      <c r="AP258" s="434"/>
      <c r="AQ258" s="434"/>
      <c r="AR258" s="434"/>
      <c r="AS258" s="434"/>
      <c r="AT258" s="434"/>
      <c r="AU258" s="434"/>
      <c r="AV258" s="407">
        <v>1</v>
      </c>
      <c r="AW258" s="434"/>
      <c r="AX258" s="66"/>
    </row>
    <row r="259" spans="1:50" s="208" customFormat="1" ht="19.5" customHeight="1" thickBot="1">
      <c r="A259" s="528" t="s">
        <v>674</v>
      </c>
      <c r="B259" s="215" t="s">
        <v>397</v>
      </c>
      <c r="C259" s="68" t="s">
        <v>64</v>
      </c>
      <c r="D259" s="118">
        <v>1</v>
      </c>
      <c r="E259" s="27">
        <v>0</v>
      </c>
      <c r="F259" s="70">
        <f t="shared" ref="F259" si="110">E259*D259</f>
        <v>0</v>
      </c>
      <c r="G259" s="81"/>
      <c r="H259" s="81"/>
      <c r="I259" s="81"/>
      <c r="J259" s="81"/>
      <c r="K259" s="115"/>
      <c r="L259" s="81"/>
      <c r="M259" s="81"/>
      <c r="N259" s="81"/>
      <c r="O259" s="401">
        <v>1</v>
      </c>
      <c r="P259" s="415"/>
      <c r="Q259" s="72" t="s">
        <v>148</v>
      </c>
      <c r="S259" s="441" t="s">
        <v>64</v>
      </c>
      <c r="T259" s="118">
        <v>1</v>
      </c>
      <c r="U259" s="434">
        <v>0</v>
      </c>
      <c r="V259" s="432">
        <f t="shared" si="97"/>
        <v>0</v>
      </c>
      <c r="W259" s="432">
        <f t="shared" si="87"/>
        <v>0</v>
      </c>
      <c r="X259" s="432">
        <f t="shared" si="88"/>
        <v>0</v>
      </c>
      <c r="Y259" s="478">
        <f t="shared" si="89"/>
        <v>0</v>
      </c>
      <c r="Z259" s="478">
        <f t="shared" si="90"/>
        <v>0</v>
      </c>
      <c r="AA259" s="478">
        <f t="shared" si="91"/>
        <v>0</v>
      </c>
      <c r="AB259" s="478">
        <f t="shared" si="92"/>
        <v>0</v>
      </c>
      <c r="AC259" s="478">
        <f t="shared" si="93"/>
        <v>0</v>
      </c>
      <c r="AD259" s="478">
        <f t="shared" si="94"/>
        <v>0</v>
      </c>
      <c r="AE259" s="401">
        <v>1</v>
      </c>
      <c r="AF259" s="502">
        <f t="shared" si="95"/>
        <v>0</v>
      </c>
      <c r="AG259" s="66" t="s">
        <v>148</v>
      </c>
      <c r="AI259" s="504">
        <f t="shared" si="96"/>
        <v>0</v>
      </c>
      <c r="AJ259" s="68" t="s">
        <v>64</v>
      </c>
      <c r="AK259" s="118">
        <v>1</v>
      </c>
      <c r="AL259" s="434"/>
      <c r="AM259" s="434"/>
      <c r="AN259" s="434"/>
      <c r="AO259" s="434"/>
      <c r="AP259" s="434"/>
      <c r="AQ259" s="434"/>
      <c r="AR259" s="434"/>
      <c r="AS259" s="434"/>
      <c r="AT259" s="434"/>
      <c r="AU259" s="434"/>
      <c r="AV259" s="401">
        <v>1</v>
      </c>
      <c r="AW259" s="434"/>
      <c r="AX259" s="72" t="s">
        <v>148</v>
      </c>
    </row>
    <row r="260" spans="1:50" s="208" customFormat="1" ht="20.25" customHeight="1" thickBot="1">
      <c r="A260" s="552"/>
      <c r="B260" s="275" t="s">
        <v>400</v>
      </c>
      <c r="C260" s="276"/>
      <c r="D260" s="277"/>
      <c r="E260" s="278"/>
      <c r="F260" s="277"/>
      <c r="G260" s="279">
        <f>98*1.05</f>
        <v>102.9</v>
      </c>
      <c r="H260" s="279"/>
      <c r="I260" s="279"/>
      <c r="J260" s="279"/>
      <c r="K260" s="280"/>
      <c r="L260" s="279"/>
      <c r="M260" s="279"/>
      <c r="N260" s="279"/>
      <c r="O260" s="417"/>
      <c r="P260" s="417"/>
      <c r="Q260" s="281"/>
      <c r="S260" s="464"/>
      <c r="T260" s="277"/>
      <c r="U260" s="433"/>
      <c r="V260" s="432">
        <f t="shared" si="97"/>
        <v>0</v>
      </c>
      <c r="W260" s="432">
        <f t="shared" si="87"/>
        <v>0</v>
      </c>
      <c r="X260" s="432">
        <f t="shared" si="88"/>
        <v>0</v>
      </c>
      <c r="Y260" s="478">
        <f t="shared" si="89"/>
        <v>0</v>
      </c>
      <c r="Z260" s="478">
        <f t="shared" si="90"/>
        <v>0</v>
      </c>
      <c r="AA260" s="478">
        <f t="shared" si="91"/>
        <v>0</v>
      </c>
      <c r="AB260" s="478">
        <f t="shared" si="92"/>
        <v>0</v>
      </c>
      <c r="AC260" s="478">
        <f t="shared" si="93"/>
        <v>0</v>
      </c>
      <c r="AD260" s="478">
        <f t="shared" si="94"/>
        <v>0</v>
      </c>
      <c r="AE260" s="417"/>
      <c r="AF260" s="502">
        <f t="shared" si="95"/>
        <v>0</v>
      </c>
      <c r="AG260" s="440"/>
      <c r="AI260" s="504">
        <f t="shared" si="96"/>
        <v>0</v>
      </c>
      <c r="AJ260" s="276"/>
      <c r="AK260" s="277"/>
      <c r="AL260" s="434"/>
      <c r="AM260" s="434"/>
      <c r="AN260" s="434"/>
      <c r="AO260" s="434"/>
      <c r="AP260" s="434"/>
      <c r="AQ260" s="434"/>
      <c r="AR260" s="434"/>
      <c r="AS260" s="434"/>
      <c r="AT260" s="434"/>
      <c r="AU260" s="434"/>
      <c r="AV260" s="417"/>
      <c r="AW260" s="434"/>
      <c r="AX260" s="281"/>
    </row>
    <row r="261" spans="1:50" s="293" customFormat="1" ht="69.650000000000006" customHeight="1">
      <c r="A261" s="517" t="s">
        <v>433</v>
      </c>
      <c r="B261" s="305" t="s">
        <v>787</v>
      </c>
      <c r="C261" s="306" t="s">
        <v>292</v>
      </c>
      <c r="D261" s="290">
        <v>1.0430599999999999</v>
      </c>
      <c r="E261" s="291">
        <f>F261/D261</f>
        <v>131.51999999999998</v>
      </c>
      <c r="F261" s="320">
        <v>137.18325119999997</v>
      </c>
      <c r="G261" s="8">
        <f t="shared" ref="G261" si="111">F261*$G$4</f>
        <v>13.718325119999998</v>
      </c>
      <c r="H261" s="8">
        <f t="shared" ref="H261" si="112">G261+F261</f>
        <v>150.90157631999998</v>
      </c>
      <c r="I261" s="8">
        <f t="shared" ref="I261" si="113">H261*$I$4</f>
        <v>12.072126105599999</v>
      </c>
      <c r="J261" s="8">
        <f t="shared" ref="J261" si="114">I261+H261</f>
        <v>162.97370242559998</v>
      </c>
      <c r="K261" s="79">
        <f t="shared" ref="K261" si="115">J261*$K$4</f>
        <v>4.8892110727679992</v>
      </c>
      <c r="L261" s="8">
        <f t="shared" ref="L261" si="116">J261+K261</f>
        <v>167.86291349836799</v>
      </c>
      <c r="M261" s="8">
        <f t="shared" ref="M261" si="117">L261*$M$4</f>
        <v>30.215324429706236</v>
      </c>
      <c r="N261" s="8">
        <f t="shared" ref="N261" si="118">M261+L261</f>
        <v>198.07823792807423</v>
      </c>
      <c r="O261" s="399">
        <v>55</v>
      </c>
      <c r="P261" s="400">
        <f t="shared" si="109"/>
        <v>10894.303086044083</v>
      </c>
      <c r="Q261" s="80"/>
      <c r="S261" s="444" t="s">
        <v>292</v>
      </c>
      <c r="T261" s="290">
        <v>1.0430599999999999</v>
      </c>
      <c r="U261" s="435">
        <v>80</v>
      </c>
      <c r="V261" s="432">
        <f t="shared" si="97"/>
        <v>83.444799999999987</v>
      </c>
      <c r="W261" s="432">
        <f t="shared" si="87"/>
        <v>8.344479999999999</v>
      </c>
      <c r="X261" s="432">
        <f t="shared" si="88"/>
        <v>91.789279999999991</v>
      </c>
      <c r="Y261" s="478">
        <f t="shared" si="89"/>
        <v>7.3431423999999996</v>
      </c>
      <c r="Z261" s="478">
        <f t="shared" si="90"/>
        <v>99.132422399999996</v>
      </c>
      <c r="AA261" s="478">
        <f t="shared" si="91"/>
        <v>2.9739726719999999</v>
      </c>
      <c r="AB261" s="478">
        <f t="shared" si="92"/>
        <v>102.106395072</v>
      </c>
      <c r="AC261" s="478">
        <f t="shared" si="93"/>
        <v>18.379151112959999</v>
      </c>
      <c r="AD261" s="478">
        <f t="shared" si="94"/>
        <v>120.48554618496</v>
      </c>
      <c r="AE261" s="399">
        <v>55</v>
      </c>
      <c r="AF261" s="502">
        <f t="shared" si="95"/>
        <v>6626.7050401728002</v>
      </c>
      <c r="AG261" s="66"/>
      <c r="AI261" s="504">
        <f t="shared" si="96"/>
        <v>4267.5980458712829</v>
      </c>
      <c r="AJ261" s="306" t="s">
        <v>292</v>
      </c>
      <c r="AK261" s="290">
        <v>1.0430599999999999</v>
      </c>
      <c r="AL261" s="435"/>
      <c r="AM261" s="435"/>
      <c r="AN261" s="435"/>
      <c r="AO261" s="435"/>
      <c r="AP261" s="435"/>
      <c r="AQ261" s="435"/>
      <c r="AR261" s="435"/>
      <c r="AS261" s="435"/>
      <c r="AT261" s="435"/>
      <c r="AU261" s="435"/>
      <c r="AV261" s="399">
        <v>55</v>
      </c>
      <c r="AW261" s="435"/>
      <c r="AX261" s="80"/>
    </row>
    <row r="262" spans="1:50" s="293" customFormat="1" ht="18.75" customHeight="1">
      <c r="A262" s="517"/>
      <c r="B262" s="336" t="s">
        <v>452</v>
      </c>
      <c r="C262" s="306"/>
      <c r="D262" s="290"/>
      <c r="E262" s="291"/>
      <c r="F262" s="320"/>
      <c r="G262" s="16"/>
      <c r="H262" s="16"/>
      <c r="I262" s="16"/>
      <c r="J262" s="16"/>
      <c r="K262" s="143"/>
      <c r="L262" s="16"/>
      <c r="M262" s="16"/>
      <c r="N262" s="16"/>
      <c r="O262" s="402"/>
      <c r="P262" s="414"/>
      <c r="Q262" s="144"/>
      <c r="S262" s="444"/>
      <c r="T262" s="290"/>
      <c r="U262" s="435"/>
      <c r="V262" s="432">
        <f t="shared" si="97"/>
        <v>0</v>
      </c>
      <c r="W262" s="432">
        <f t="shared" si="87"/>
        <v>0</v>
      </c>
      <c r="X262" s="432">
        <f t="shared" si="88"/>
        <v>0</v>
      </c>
      <c r="Y262" s="478">
        <f t="shared" si="89"/>
        <v>0</v>
      </c>
      <c r="Z262" s="478">
        <f t="shared" si="90"/>
        <v>0</v>
      </c>
      <c r="AA262" s="478">
        <f t="shared" si="91"/>
        <v>0</v>
      </c>
      <c r="AB262" s="478">
        <f t="shared" si="92"/>
        <v>0</v>
      </c>
      <c r="AC262" s="478">
        <f t="shared" si="93"/>
        <v>0</v>
      </c>
      <c r="AD262" s="478">
        <f t="shared" si="94"/>
        <v>0</v>
      </c>
      <c r="AE262" s="402"/>
      <c r="AF262" s="502">
        <f t="shared" si="95"/>
        <v>0</v>
      </c>
      <c r="AG262" s="66"/>
      <c r="AI262" s="504">
        <f t="shared" si="96"/>
        <v>0</v>
      </c>
      <c r="AJ262" s="306"/>
      <c r="AK262" s="290"/>
      <c r="AL262" s="435"/>
      <c r="AM262" s="435"/>
      <c r="AN262" s="435"/>
      <c r="AO262" s="435"/>
      <c r="AP262" s="435"/>
      <c r="AQ262" s="435"/>
      <c r="AR262" s="435"/>
      <c r="AS262" s="435"/>
      <c r="AT262" s="435"/>
      <c r="AU262" s="435"/>
      <c r="AV262" s="402"/>
      <c r="AW262" s="435"/>
      <c r="AX262" s="144"/>
    </row>
    <row r="263" spans="1:50" s="293" customFormat="1" ht="18.5">
      <c r="A263" s="517" t="s">
        <v>265</v>
      </c>
      <c r="B263" s="307" t="s">
        <v>380</v>
      </c>
      <c r="C263" s="308" t="s">
        <v>64</v>
      </c>
      <c r="D263" s="290">
        <v>1</v>
      </c>
      <c r="E263" s="291">
        <f t="shared" ref="E263:E266" si="119">F263/D263</f>
        <v>81.094317073170771</v>
      </c>
      <c r="F263" s="320">
        <v>81.094317073170771</v>
      </c>
      <c r="G263" s="10">
        <f t="shared" ref="G263:G336" si="120">F263*$G$4</f>
        <v>8.1094317073170767</v>
      </c>
      <c r="H263" s="10">
        <f t="shared" ref="H263:H336" si="121">G263+F263</f>
        <v>89.203748780487842</v>
      </c>
      <c r="I263" s="10">
        <f t="shared" ref="I263:I337" si="122">H263*$I$4</f>
        <v>7.1362999024390277</v>
      </c>
      <c r="J263" s="10">
        <f t="shared" ref="J263:J337" si="123">I263+H263</f>
        <v>96.340048682926863</v>
      </c>
      <c r="K263" s="65">
        <f t="shared" ref="K263:K337" si="124">J263*$K$4</f>
        <v>2.8902014604878059</v>
      </c>
      <c r="L263" s="10">
        <f t="shared" ref="L263:L337" si="125">J263+K263</f>
        <v>99.230250143414665</v>
      </c>
      <c r="M263" s="10">
        <f t="shared" ref="M263:M337" si="126">L263*$M$4</f>
        <v>17.861445025814639</v>
      </c>
      <c r="N263" s="10">
        <f t="shared" ref="N263:N337" si="127">M263+L263</f>
        <v>117.0916951692293</v>
      </c>
      <c r="O263" s="402">
        <v>55</v>
      </c>
      <c r="P263" s="414">
        <f t="shared" si="109"/>
        <v>6440.0432343076118</v>
      </c>
      <c r="Q263" s="292"/>
      <c r="S263" s="445" t="s">
        <v>64</v>
      </c>
      <c r="T263" s="290">
        <v>1</v>
      </c>
      <c r="U263" s="435">
        <v>50</v>
      </c>
      <c r="V263" s="432">
        <f t="shared" si="97"/>
        <v>50</v>
      </c>
      <c r="W263" s="432">
        <f t="shared" ref="W263:W326" si="128">V263*10%</f>
        <v>5</v>
      </c>
      <c r="X263" s="432">
        <f t="shared" ref="X263:X326" si="129">SUM(V263:W263)</f>
        <v>55</v>
      </c>
      <c r="Y263" s="478">
        <f t="shared" ref="Y263:Y326" si="130">X263*8%</f>
        <v>4.4000000000000004</v>
      </c>
      <c r="Z263" s="478">
        <f t="shared" ref="Z263:Z326" si="131">SUM(X263:Y263)</f>
        <v>59.4</v>
      </c>
      <c r="AA263" s="478">
        <f t="shared" ref="AA263:AA326" si="132">Z263*3%</f>
        <v>1.7819999999999998</v>
      </c>
      <c r="AB263" s="478">
        <f t="shared" ref="AB263:AB326" si="133">SUM(Z263:AA263)</f>
        <v>61.181999999999995</v>
      </c>
      <c r="AC263" s="478">
        <f t="shared" ref="AC263:AC326" si="134">AB263*18%</f>
        <v>11.012759999999998</v>
      </c>
      <c r="AD263" s="478">
        <f t="shared" ref="AD263:AD326" si="135">SUM(AB263:AC263)</f>
        <v>72.194759999999988</v>
      </c>
      <c r="AE263" s="402">
        <v>55</v>
      </c>
      <c r="AF263" s="502">
        <f t="shared" ref="AF263:AF326" si="136">AE263*AD263</f>
        <v>3970.7117999999991</v>
      </c>
      <c r="AG263" s="295"/>
      <c r="AI263" s="504">
        <f t="shared" ref="AI263:AI326" si="137">P263-AF263</f>
        <v>2469.3314343076127</v>
      </c>
      <c r="AJ263" s="308" t="s">
        <v>64</v>
      </c>
      <c r="AK263" s="290">
        <v>1</v>
      </c>
      <c r="AL263" s="435"/>
      <c r="AM263" s="435"/>
      <c r="AN263" s="435"/>
      <c r="AO263" s="435"/>
      <c r="AP263" s="435"/>
      <c r="AQ263" s="435"/>
      <c r="AR263" s="435"/>
      <c r="AS263" s="435"/>
      <c r="AT263" s="435"/>
      <c r="AU263" s="435"/>
      <c r="AV263" s="402">
        <v>55</v>
      </c>
      <c r="AW263" s="435"/>
      <c r="AX263" s="292"/>
    </row>
    <row r="264" spans="1:50" s="293" customFormat="1" ht="36" customHeight="1">
      <c r="A264" s="517" t="s">
        <v>678</v>
      </c>
      <c r="B264" s="307" t="s">
        <v>376</v>
      </c>
      <c r="C264" s="308" t="s">
        <v>64</v>
      </c>
      <c r="D264" s="290">
        <v>1</v>
      </c>
      <c r="E264" s="291">
        <f t="shared" si="119"/>
        <v>0</v>
      </c>
      <c r="F264" s="320">
        <v>0</v>
      </c>
      <c r="G264" s="10"/>
      <c r="H264" s="10"/>
      <c r="I264" s="10"/>
      <c r="J264" s="10"/>
      <c r="K264" s="65"/>
      <c r="L264" s="10"/>
      <c r="M264" s="10"/>
      <c r="N264" s="10"/>
      <c r="O264" s="402">
        <v>55</v>
      </c>
      <c r="P264" s="414"/>
      <c r="Q264" s="292" t="s">
        <v>148</v>
      </c>
      <c r="S264" s="445" t="s">
        <v>64</v>
      </c>
      <c r="T264" s="290">
        <v>1</v>
      </c>
      <c r="U264" s="435">
        <v>0</v>
      </c>
      <c r="V264" s="432">
        <f t="shared" ref="V264:V327" si="138">U264*T264</f>
        <v>0</v>
      </c>
      <c r="W264" s="432">
        <f t="shared" si="128"/>
        <v>0</v>
      </c>
      <c r="X264" s="432">
        <f t="shared" si="129"/>
        <v>0</v>
      </c>
      <c r="Y264" s="478">
        <f t="shared" si="130"/>
        <v>0</v>
      </c>
      <c r="Z264" s="478">
        <f t="shared" si="131"/>
        <v>0</v>
      </c>
      <c r="AA264" s="478">
        <f t="shared" si="132"/>
        <v>0</v>
      </c>
      <c r="AB264" s="478">
        <f t="shared" si="133"/>
        <v>0</v>
      </c>
      <c r="AC264" s="478">
        <f t="shared" si="134"/>
        <v>0</v>
      </c>
      <c r="AD264" s="478">
        <f t="shared" si="135"/>
        <v>0</v>
      </c>
      <c r="AE264" s="402">
        <v>55</v>
      </c>
      <c r="AF264" s="502">
        <f t="shared" si="136"/>
        <v>0</v>
      </c>
      <c r="AG264" s="295" t="s">
        <v>148</v>
      </c>
      <c r="AI264" s="504">
        <f t="shared" si="137"/>
        <v>0</v>
      </c>
      <c r="AJ264" s="308" t="s">
        <v>64</v>
      </c>
      <c r="AK264" s="290">
        <v>1</v>
      </c>
      <c r="AL264" s="435"/>
      <c r="AM264" s="435"/>
      <c r="AN264" s="435"/>
      <c r="AO264" s="435"/>
      <c r="AP264" s="435"/>
      <c r="AQ264" s="435"/>
      <c r="AR264" s="435"/>
      <c r="AS264" s="435"/>
      <c r="AT264" s="435"/>
      <c r="AU264" s="435"/>
      <c r="AV264" s="402">
        <v>55</v>
      </c>
      <c r="AW264" s="435"/>
      <c r="AX264" s="292" t="s">
        <v>148</v>
      </c>
    </row>
    <row r="265" spans="1:50" s="293" customFormat="1" ht="18.75" customHeight="1">
      <c r="A265" s="517" t="s">
        <v>679</v>
      </c>
      <c r="B265" s="307" t="s">
        <v>377</v>
      </c>
      <c r="C265" s="308" t="s">
        <v>64</v>
      </c>
      <c r="D265" s="290">
        <v>1</v>
      </c>
      <c r="E265" s="291">
        <f t="shared" si="119"/>
        <v>165.9</v>
      </c>
      <c r="F265" s="320">
        <v>165.9</v>
      </c>
      <c r="G265" s="10">
        <f t="shared" si="120"/>
        <v>16.59</v>
      </c>
      <c r="H265" s="10">
        <f t="shared" si="121"/>
        <v>182.49</v>
      </c>
      <c r="I265" s="10">
        <f t="shared" si="122"/>
        <v>14.599200000000002</v>
      </c>
      <c r="J265" s="10">
        <f t="shared" si="123"/>
        <v>197.08920000000001</v>
      </c>
      <c r="K265" s="65">
        <f t="shared" si="124"/>
        <v>5.9126760000000003</v>
      </c>
      <c r="L265" s="10">
        <f t="shared" si="125"/>
        <v>203.00187600000001</v>
      </c>
      <c r="M265" s="10">
        <f t="shared" si="126"/>
        <v>36.54033768</v>
      </c>
      <c r="N265" s="10">
        <f t="shared" si="127"/>
        <v>239.54221368</v>
      </c>
      <c r="O265" s="402">
        <v>55</v>
      </c>
      <c r="P265" s="414">
        <f t="shared" si="109"/>
        <v>13174.821752400001</v>
      </c>
      <c r="Q265" s="292"/>
      <c r="S265" s="445" t="s">
        <v>64</v>
      </c>
      <c r="T265" s="290">
        <v>1</v>
      </c>
      <c r="U265" s="435">
        <v>120</v>
      </c>
      <c r="V265" s="432">
        <f t="shared" si="138"/>
        <v>120</v>
      </c>
      <c r="W265" s="432">
        <f t="shared" si="128"/>
        <v>12</v>
      </c>
      <c r="X265" s="432">
        <f t="shared" si="129"/>
        <v>132</v>
      </c>
      <c r="Y265" s="478">
        <f t="shared" si="130"/>
        <v>10.56</v>
      </c>
      <c r="Z265" s="478">
        <f t="shared" si="131"/>
        <v>142.56</v>
      </c>
      <c r="AA265" s="478">
        <f t="shared" si="132"/>
        <v>4.2767999999999997</v>
      </c>
      <c r="AB265" s="478">
        <f t="shared" si="133"/>
        <v>146.83680000000001</v>
      </c>
      <c r="AC265" s="478">
        <f t="shared" si="134"/>
        <v>26.430624000000002</v>
      </c>
      <c r="AD265" s="478">
        <f t="shared" si="135"/>
        <v>173.26742400000001</v>
      </c>
      <c r="AE265" s="402">
        <v>55</v>
      </c>
      <c r="AF265" s="502">
        <f t="shared" si="136"/>
        <v>9529.7083199999997</v>
      </c>
      <c r="AG265" s="295"/>
      <c r="AI265" s="504">
        <f t="shared" si="137"/>
        <v>3645.1134324000013</v>
      </c>
      <c r="AJ265" s="308" t="s">
        <v>64</v>
      </c>
      <c r="AK265" s="290">
        <v>1</v>
      </c>
      <c r="AL265" s="435"/>
      <c r="AM265" s="435"/>
      <c r="AN265" s="435"/>
      <c r="AO265" s="435"/>
      <c r="AP265" s="435"/>
      <c r="AQ265" s="435"/>
      <c r="AR265" s="435"/>
      <c r="AS265" s="435"/>
      <c r="AT265" s="435"/>
      <c r="AU265" s="435"/>
      <c r="AV265" s="402">
        <v>55</v>
      </c>
      <c r="AW265" s="435"/>
      <c r="AX265" s="292"/>
    </row>
    <row r="266" spans="1:50" s="293" customFormat="1" ht="19.5" customHeight="1" thickBot="1">
      <c r="A266" s="517" t="s">
        <v>680</v>
      </c>
      <c r="B266" s="327" t="s">
        <v>378</v>
      </c>
      <c r="C266" s="328" t="s">
        <v>292</v>
      </c>
      <c r="D266" s="311">
        <v>0.43078377999999995</v>
      </c>
      <c r="E266" s="291">
        <f t="shared" si="119"/>
        <v>140.69999999999999</v>
      </c>
      <c r="F266" s="321">
        <v>60.611277845999993</v>
      </c>
      <c r="G266" s="37">
        <f t="shared" si="120"/>
        <v>6.0611277846</v>
      </c>
      <c r="H266" s="37">
        <f t="shared" si="121"/>
        <v>66.672405630599997</v>
      </c>
      <c r="I266" s="37">
        <f t="shared" si="122"/>
        <v>5.3337924504479997</v>
      </c>
      <c r="J266" s="37">
        <f t="shared" si="123"/>
        <v>72.006198081047998</v>
      </c>
      <c r="K266" s="220">
        <f t="shared" si="124"/>
        <v>2.1601859424314398</v>
      </c>
      <c r="L266" s="37">
        <f t="shared" si="125"/>
        <v>74.166384023479438</v>
      </c>
      <c r="M266" s="37">
        <f t="shared" si="126"/>
        <v>13.349949124226299</v>
      </c>
      <c r="N266" s="37">
        <f t="shared" si="127"/>
        <v>87.516333147705737</v>
      </c>
      <c r="O266" s="404">
        <f>O261*D266</f>
        <v>23.693107899999998</v>
      </c>
      <c r="P266" s="415">
        <f t="shared" si="109"/>
        <v>2073.5339242809387</v>
      </c>
      <c r="Q266" s="312"/>
      <c r="S266" s="445" t="s">
        <v>292</v>
      </c>
      <c r="T266" s="311">
        <v>0.43078377999999995</v>
      </c>
      <c r="U266" s="435">
        <v>110</v>
      </c>
      <c r="V266" s="432">
        <f t="shared" si="138"/>
        <v>47.386215799999995</v>
      </c>
      <c r="W266" s="432">
        <f t="shared" si="128"/>
        <v>4.7386215799999993</v>
      </c>
      <c r="X266" s="432">
        <f t="shared" si="129"/>
        <v>52.124837379999995</v>
      </c>
      <c r="Y266" s="478">
        <f t="shared" si="130"/>
        <v>4.1699869904</v>
      </c>
      <c r="Z266" s="478">
        <f t="shared" si="131"/>
        <v>56.294824370399994</v>
      </c>
      <c r="AA266" s="478">
        <f t="shared" si="132"/>
        <v>1.6888447311119998</v>
      </c>
      <c r="AB266" s="478">
        <f t="shared" si="133"/>
        <v>57.983669101511992</v>
      </c>
      <c r="AC266" s="478">
        <f t="shared" si="134"/>
        <v>10.437060438272159</v>
      </c>
      <c r="AD266" s="478">
        <f t="shared" si="135"/>
        <v>68.420729539784148</v>
      </c>
      <c r="AE266" s="404">
        <v>23.693107899999998</v>
      </c>
      <c r="AF266" s="502">
        <f t="shared" si="136"/>
        <v>1621.0997275828229</v>
      </c>
      <c r="AG266" s="295"/>
      <c r="AI266" s="504">
        <f t="shared" si="137"/>
        <v>452.43419669811578</v>
      </c>
      <c r="AJ266" s="328" t="s">
        <v>292</v>
      </c>
      <c r="AK266" s="311">
        <v>0.43078377999999995</v>
      </c>
      <c r="AL266" s="435"/>
      <c r="AM266" s="435"/>
      <c r="AN266" s="435"/>
      <c r="AO266" s="435"/>
      <c r="AP266" s="435"/>
      <c r="AQ266" s="435"/>
      <c r="AR266" s="435"/>
      <c r="AS266" s="435"/>
      <c r="AT266" s="435"/>
      <c r="AU266" s="435"/>
      <c r="AV266" s="404">
        <f>AV261*AK266</f>
        <v>23.693107899999998</v>
      </c>
      <c r="AW266" s="435"/>
      <c r="AX266" s="312"/>
    </row>
    <row r="267" spans="1:50" s="293" customFormat="1" ht="72" customHeight="1">
      <c r="A267" s="518" t="s">
        <v>434</v>
      </c>
      <c r="B267" s="333" t="s">
        <v>786</v>
      </c>
      <c r="C267" s="334" t="s">
        <v>292</v>
      </c>
      <c r="D267" s="315">
        <v>1.19306</v>
      </c>
      <c r="E267" s="316">
        <f>F267/D267</f>
        <v>131.51999999999998</v>
      </c>
      <c r="F267" s="324">
        <v>156.91125119999998</v>
      </c>
      <c r="G267" s="8">
        <f t="shared" si="120"/>
        <v>15.691125119999999</v>
      </c>
      <c r="H267" s="8">
        <f t="shared" si="121"/>
        <v>172.60237631999999</v>
      </c>
      <c r="I267" s="8">
        <f t="shared" si="122"/>
        <v>13.8081901056</v>
      </c>
      <c r="J267" s="8">
        <f t="shared" si="123"/>
        <v>186.4105664256</v>
      </c>
      <c r="K267" s="79">
        <f t="shared" si="124"/>
        <v>5.5923169927679997</v>
      </c>
      <c r="L267" s="8">
        <f t="shared" si="125"/>
        <v>192.00288341836799</v>
      </c>
      <c r="M267" s="8">
        <f t="shared" si="126"/>
        <v>34.560519015306234</v>
      </c>
      <c r="N267" s="8">
        <f t="shared" si="127"/>
        <v>226.56340243367421</v>
      </c>
      <c r="O267" s="399">
        <v>54</v>
      </c>
      <c r="P267" s="400">
        <f t="shared" si="109"/>
        <v>12234.423731418408</v>
      </c>
      <c r="Q267" s="317"/>
      <c r="S267" s="444" t="s">
        <v>292</v>
      </c>
      <c r="T267" s="315">
        <v>1.19306</v>
      </c>
      <c r="U267" s="435">
        <v>80</v>
      </c>
      <c r="V267" s="432">
        <f t="shared" si="138"/>
        <v>95.444800000000001</v>
      </c>
      <c r="W267" s="432">
        <f t="shared" si="128"/>
        <v>9.5444800000000001</v>
      </c>
      <c r="X267" s="432">
        <f t="shared" si="129"/>
        <v>104.98928000000001</v>
      </c>
      <c r="Y267" s="478">
        <f t="shared" si="130"/>
        <v>8.3991424000000006</v>
      </c>
      <c r="Z267" s="478">
        <f t="shared" si="131"/>
        <v>113.38842240000001</v>
      </c>
      <c r="AA267" s="478">
        <f t="shared" si="132"/>
        <v>3.401652672</v>
      </c>
      <c r="AB267" s="478">
        <f t="shared" si="133"/>
        <v>116.79007507200001</v>
      </c>
      <c r="AC267" s="478">
        <f t="shared" si="134"/>
        <v>21.022213512960001</v>
      </c>
      <c r="AD267" s="478">
        <f t="shared" si="135"/>
        <v>137.81228858496002</v>
      </c>
      <c r="AE267" s="399">
        <v>54</v>
      </c>
      <c r="AF267" s="502">
        <f t="shared" si="136"/>
        <v>7441.8635835878413</v>
      </c>
      <c r="AG267" s="295"/>
      <c r="AI267" s="504">
        <f t="shared" si="137"/>
        <v>4792.5601478305671</v>
      </c>
      <c r="AJ267" s="334" t="s">
        <v>292</v>
      </c>
      <c r="AK267" s="315">
        <v>1.19306</v>
      </c>
      <c r="AL267" s="435"/>
      <c r="AM267" s="435"/>
      <c r="AN267" s="435"/>
      <c r="AO267" s="435"/>
      <c r="AP267" s="435"/>
      <c r="AQ267" s="435"/>
      <c r="AR267" s="435"/>
      <c r="AS267" s="435"/>
      <c r="AT267" s="435"/>
      <c r="AU267" s="435"/>
      <c r="AV267" s="399">
        <v>54</v>
      </c>
      <c r="AW267" s="435"/>
      <c r="AX267" s="317"/>
    </row>
    <row r="268" spans="1:50" s="293" customFormat="1" ht="18.75" customHeight="1">
      <c r="A268" s="517"/>
      <c r="B268" s="336" t="s">
        <v>452</v>
      </c>
      <c r="C268" s="306"/>
      <c r="D268" s="290"/>
      <c r="E268" s="291"/>
      <c r="F268" s="320"/>
      <c r="G268" s="16"/>
      <c r="H268" s="16"/>
      <c r="I268" s="16"/>
      <c r="J268" s="16"/>
      <c r="K268" s="143"/>
      <c r="L268" s="16"/>
      <c r="M268" s="16"/>
      <c r="N268" s="16"/>
      <c r="O268" s="402"/>
      <c r="P268" s="414"/>
      <c r="Q268" s="144"/>
      <c r="S268" s="444"/>
      <c r="T268" s="290"/>
      <c r="U268" s="435"/>
      <c r="V268" s="432">
        <f t="shared" si="138"/>
        <v>0</v>
      </c>
      <c r="W268" s="432">
        <f t="shared" si="128"/>
        <v>0</v>
      </c>
      <c r="X268" s="432">
        <f t="shared" si="129"/>
        <v>0</v>
      </c>
      <c r="Y268" s="478">
        <f t="shared" si="130"/>
        <v>0</v>
      </c>
      <c r="Z268" s="478">
        <f t="shared" si="131"/>
        <v>0</v>
      </c>
      <c r="AA268" s="478">
        <f t="shared" si="132"/>
        <v>0</v>
      </c>
      <c r="AB268" s="478">
        <f t="shared" si="133"/>
        <v>0</v>
      </c>
      <c r="AC268" s="478">
        <f t="shared" si="134"/>
        <v>0</v>
      </c>
      <c r="AD268" s="478">
        <f t="shared" si="135"/>
        <v>0</v>
      </c>
      <c r="AE268" s="402"/>
      <c r="AF268" s="502">
        <f t="shared" si="136"/>
        <v>0</v>
      </c>
      <c r="AG268" s="66"/>
      <c r="AI268" s="504">
        <f t="shared" si="137"/>
        <v>0</v>
      </c>
      <c r="AJ268" s="306"/>
      <c r="AK268" s="290"/>
      <c r="AL268" s="435"/>
      <c r="AM268" s="435"/>
      <c r="AN268" s="435"/>
      <c r="AO268" s="435"/>
      <c r="AP268" s="435"/>
      <c r="AQ268" s="435"/>
      <c r="AR268" s="435"/>
      <c r="AS268" s="435"/>
      <c r="AT268" s="435"/>
      <c r="AU268" s="435"/>
      <c r="AV268" s="402"/>
      <c r="AW268" s="435"/>
      <c r="AX268" s="144"/>
    </row>
    <row r="269" spans="1:50" s="293" customFormat="1" ht="18.75" customHeight="1">
      <c r="A269" s="518" t="s">
        <v>267</v>
      </c>
      <c r="B269" s="325" t="s">
        <v>375</v>
      </c>
      <c r="C269" s="308" t="s">
        <v>64</v>
      </c>
      <c r="D269" s="290">
        <v>1</v>
      </c>
      <c r="E269" s="291">
        <f>F269/D269</f>
        <v>107.1</v>
      </c>
      <c r="F269" s="320">
        <v>107.1</v>
      </c>
      <c r="G269" s="10">
        <f t="shared" si="120"/>
        <v>10.71</v>
      </c>
      <c r="H269" s="10">
        <f t="shared" si="121"/>
        <v>117.81</v>
      </c>
      <c r="I269" s="10">
        <f t="shared" si="122"/>
        <v>9.4248000000000012</v>
      </c>
      <c r="J269" s="10">
        <f t="shared" si="123"/>
        <v>127.23480000000001</v>
      </c>
      <c r="K269" s="65">
        <f t="shared" si="124"/>
        <v>3.8170440000000001</v>
      </c>
      <c r="L269" s="10">
        <f t="shared" si="125"/>
        <v>131.05184400000002</v>
      </c>
      <c r="M269" s="10">
        <f t="shared" si="126"/>
        <v>23.589331920000003</v>
      </c>
      <c r="N269" s="10">
        <f t="shared" si="127"/>
        <v>154.64117592000002</v>
      </c>
      <c r="O269" s="402">
        <v>54</v>
      </c>
      <c r="P269" s="414">
        <f t="shared" si="109"/>
        <v>8350.6234996800013</v>
      </c>
      <c r="Q269" s="292"/>
      <c r="S269" s="445" t="s">
        <v>64</v>
      </c>
      <c r="T269" s="290">
        <v>1</v>
      </c>
      <c r="U269" s="435">
        <v>95</v>
      </c>
      <c r="V269" s="432">
        <f t="shared" si="138"/>
        <v>95</v>
      </c>
      <c r="W269" s="432">
        <f t="shared" si="128"/>
        <v>9.5</v>
      </c>
      <c r="X269" s="432">
        <f t="shared" si="129"/>
        <v>104.5</v>
      </c>
      <c r="Y269" s="478">
        <f t="shared" si="130"/>
        <v>8.36</v>
      </c>
      <c r="Z269" s="478">
        <f t="shared" si="131"/>
        <v>112.86</v>
      </c>
      <c r="AA269" s="478">
        <f t="shared" si="132"/>
        <v>3.3857999999999997</v>
      </c>
      <c r="AB269" s="478">
        <f t="shared" si="133"/>
        <v>116.2458</v>
      </c>
      <c r="AC269" s="478">
        <f t="shared" si="134"/>
        <v>20.924243999999998</v>
      </c>
      <c r="AD269" s="478">
        <f t="shared" si="135"/>
        <v>137.17004399999999</v>
      </c>
      <c r="AE269" s="402">
        <v>54</v>
      </c>
      <c r="AF269" s="502">
        <f t="shared" si="136"/>
        <v>7407.1823759999997</v>
      </c>
      <c r="AG269" s="295"/>
      <c r="AI269" s="504">
        <f t="shared" si="137"/>
        <v>943.44112368000151</v>
      </c>
      <c r="AJ269" s="308" t="s">
        <v>64</v>
      </c>
      <c r="AK269" s="290">
        <v>1</v>
      </c>
      <c r="AL269" s="435"/>
      <c r="AM269" s="435"/>
      <c r="AN269" s="435"/>
      <c r="AO269" s="435"/>
      <c r="AP269" s="435"/>
      <c r="AQ269" s="435"/>
      <c r="AR269" s="435"/>
      <c r="AS269" s="435"/>
      <c r="AT269" s="435"/>
      <c r="AU269" s="435"/>
      <c r="AV269" s="402">
        <v>54</v>
      </c>
      <c r="AW269" s="435"/>
      <c r="AX269" s="292"/>
    </row>
    <row r="270" spans="1:50" s="293" customFormat="1" ht="36" customHeight="1">
      <c r="A270" s="518" t="s">
        <v>681</v>
      </c>
      <c r="B270" s="325" t="s">
        <v>376</v>
      </c>
      <c r="C270" s="308" t="s">
        <v>64</v>
      </c>
      <c r="D270" s="290">
        <v>1</v>
      </c>
      <c r="E270" s="291">
        <f t="shared" ref="E270:E272" si="139">F270/D270</f>
        <v>0</v>
      </c>
      <c r="F270" s="320">
        <v>0</v>
      </c>
      <c r="G270" s="10"/>
      <c r="H270" s="10"/>
      <c r="I270" s="10"/>
      <c r="J270" s="10"/>
      <c r="K270" s="65"/>
      <c r="L270" s="10"/>
      <c r="M270" s="10"/>
      <c r="N270" s="10"/>
      <c r="O270" s="402">
        <v>54</v>
      </c>
      <c r="P270" s="414"/>
      <c r="Q270" s="292" t="s">
        <v>148</v>
      </c>
      <c r="S270" s="445" t="s">
        <v>64</v>
      </c>
      <c r="T270" s="290">
        <v>1</v>
      </c>
      <c r="U270" s="435">
        <v>0</v>
      </c>
      <c r="V270" s="432">
        <f t="shared" si="138"/>
        <v>0</v>
      </c>
      <c r="W270" s="432">
        <f t="shared" si="128"/>
        <v>0</v>
      </c>
      <c r="X270" s="432">
        <f t="shared" si="129"/>
        <v>0</v>
      </c>
      <c r="Y270" s="478">
        <f t="shared" si="130"/>
        <v>0</v>
      </c>
      <c r="Z270" s="478">
        <f t="shared" si="131"/>
        <v>0</v>
      </c>
      <c r="AA270" s="478">
        <f t="shared" si="132"/>
        <v>0</v>
      </c>
      <c r="AB270" s="478">
        <f t="shared" si="133"/>
        <v>0</v>
      </c>
      <c r="AC270" s="478">
        <f t="shared" si="134"/>
        <v>0</v>
      </c>
      <c r="AD270" s="478">
        <f t="shared" si="135"/>
        <v>0</v>
      </c>
      <c r="AE270" s="402">
        <v>54</v>
      </c>
      <c r="AF270" s="502">
        <f t="shared" si="136"/>
        <v>0</v>
      </c>
      <c r="AG270" s="295" t="s">
        <v>148</v>
      </c>
      <c r="AI270" s="504">
        <f t="shared" si="137"/>
        <v>0</v>
      </c>
      <c r="AJ270" s="308" t="s">
        <v>64</v>
      </c>
      <c r="AK270" s="290">
        <v>1</v>
      </c>
      <c r="AL270" s="435"/>
      <c r="AM270" s="435"/>
      <c r="AN270" s="435"/>
      <c r="AO270" s="435"/>
      <c r="AP270" s="435"/>
      <c r="AQ270" s="435"/>
      <c r="AR270" s="435"/>
      <c r="AS270" s="435"/>
      <c r="AT270" s="435"/>
      <c r="AU270" s="435"/>
      <c r="AV270" s="402">
        <v>54</v>
      </c>
      <c r="AW270" s="435"/>
      <c r="AX270" s="292" t="s">
        <v>148</v>
      </c>
    </row>
    <row r="271" spans="1:50" s="293" customFormat="1" ht="18.75" customHeight="1">
      <c r="A271" s="518" t="s">
        <v>682</v>
      </c>
      <c r="B271" s="325" t="s">
        <v>377</v>
      </c>
      <c r="C271" s="308" t="s">
        <v>64</v>
      </c>
      <c r="D271" s="290">
        <v>1</v>
      </c>
      <c r="E271" s="291">
        <f t="shared" si="139"/>
        <v>165.9</v>
      </c>
      <c r="F271" s="320">
        <v>165.9</v>
      </c>
      <c r="G271" s="10">
        <f t="shared" si="120"/>
        <v>16.59</v>
      </c>
      <c r="H271" s="10">
        <f t="shared" si="121"/>
        <v>182.49</v>
      </c>
      <c r="I271" s="10">
        <f t="shared" si="122"/>
        <v>14.599200000000002</v>
      </c>
      <c r="J271" s="10">
        <f t="shared" si="123"/>
        <v>197.08920000000001</v>
      </c>
      <c r="K271" s="65">
        <f t="shared" si="124"/>
        <v>5.9126760000000003</v>
      </c>
      <c r="L271" s="10">
        <f t="shared" si="125"/>
        <v>203.00187600000001</v>
      </c>
      <c r="M271" s="10">
        <f t="shared" si="126"/>
        <v>36.54033768</v>
      </c>
      <c r="N271" s="10">
        <f t="shared" si="127"/>
        <v>239.54221368</v>
      </c>
      <c r="O271" s="402">
        <v>54</v>
      </c>
      <c r="P271" s="414">
        <f t="shared" si="109"/>
        <v>12935.27953872</v>
      </c>
      <c r="Q271" s="292"/>
      <c r="S271" s="445" t="s">
        <v>64</v>
      </c>
      <c r="T271" s="290">
        <v>1</v>
      </c>
      <c r="U271" s="435">
        <v>120</v>
      </c>
      <c r="V271" s="432">
        <f t="shared" si="138"/>
        <v>120</v>
      </c>
      <c r="W271" s="432">
        <f t="shared" si="128"/>
        <v>12</v>
      </c>
      <c r="X271" s="432">
        <f t="shared" si="129"/>
        <v>132</v>
      </c>
      <c r="Y271" s="478">
        <f t="shared" si="130"/>
        <v>10.56</v>
      </c>
      <c r="Z271" s="478">
        <f t="shared" si="131"/>
        <v>142.56</v>
      </c>
      <c r="AA271" s="478">
        <f t="shared" si="132"/>
        <v>4.2767999999999997</v>
      </c>
      <c r="AB271" s="478">
        <f t="shared" si="133"/>
        <v>146.83680000000001</v>
      </c>
      <c r="AC271" s="478">
        <f t="shared" si="134"/>
        <v>26.430624000000002</v>
      </c>
      <c r="AD271" s="478">
        <f t="shared" si="135"/>
        <v>173.26742400000001</v>
      </c>
      <c r="AE271" s="402">
        <v>54</v>
      </c>
      <c r="AF271" s="502">
        <f t="shared" si="136"/>
        <v>9356.4408960000001</v>
      </c>
      <c r="AG271" s="295"/>
      <c r="AI271" s="504">
        <f t="shared" si="137"/>
        <v>3578.8386427200003</v>
      </c>
      <c r="AJ271" s="308" t="s">
        <v>64</v>
      </c>
      <c r="AK271" s="290">
        <v>1</v>
      </c>
      <c r="AL271" s="435"/>
      <c r="AM271" s="435"/>
      <c r="AN271" s="435"/>
      <c r="AO271" s="435"/>
      <c r="AP271" s="435"/>
      <c r="AQ271" s="435"/>
      <c r="AR271" s="435"/>
      <c r="AS271" s="435"/>
      <c r="AT271" s="435"/>
      <c r="AU271" s="435"/>
      <c r="AV271" s="402">
        <v>54</v>
      </c>
      <c r="AW271" s="435"/>
      <c r="AX271" s="292"/>
    </row>
    <row r="272" spans="1:50" s="293" customFormat="1" ht="19.5" customHeight="1" thickBot="1">
      <c r="A272" s="518" t="s">
        <v>683</v>
      </c>
      <c r="B272" s="329" t="s">
        <v>378</v>
      </c>
      <c r="C272" s="330" t="s">
        <v>292</v>
      </c>
      <c r="D272" s="288">
        <v>0.49273377999999995</v>
      </c>
      <c r="E272" s="291">
        <f t="shared" si="139"/>
        <v>140.70000000000002</v>
      </c>
      <c r="F272" s="326">
        <v>69.327642846000003</v>
      </c>
      <c r="G272" s="81">
        <f t="shared" si="120"/>
        <v>6.932764284600001</v>
      </c>
      <c r="H272" s="81">
        <f t="shared" si="121"/>
        <v>76.260407130600001</v>
      </c>
      <c r="I272" s="81">
        <f t="shared" si="122"/>
        <v>6.1008325704480004</v>
      </c>
      <c r="J272" s="81">
        <f t="shared" si="123"/>
        <v>82.361239701048007</v>
      </c>
      <c r="K272" s="115">
        <f t="shared" si="124"/>
        <v>2.4708371910314399</v>
      </c>
      <c r="L272" s="81">
        <f t="shared" si="125"/>
        <v>84.832076892079442</v>
      </c>
      <c r="M272" s="81">
        <f t="shared" si="126"/>
        <v>15.269773840574299</v>
      </c>
      <c r="N272" s="81">
        <f t="shared" si="127"/>
        <v>100.10185073265374</v>
      </c>
      <c r="O272" s="406">
        <f>O267*D272</f>
        <v>26.607624119999997</v>
      </c>
      <c r="P272" s="415">
        <f t="shared" si="109"/>
        <v>2663.4724180107974</v>
      </c>
      <c r="Q272" s="289"/>
      <c r="S272" s="445" t="s">
        <v>292</v>
      </c>
      <c r="T272" s="288">
        <v>0.49273377999999995</v>
      </c>
      <c r="U272" s="435">
        <v>110</v>
      </c>
      <c r="V272" s="432">
        <f t="shared" si="138"/>
        <v>54.200715799999998</v>
      </c>
      <c r="W272" s="432">
        <f t="shared" si="128"/>
        <v>5.4200715800000001</v>
      </c>
      <c r="X272" s="432">
        <f t="shared" si="129"/>
        <v>59.620787379999996</v>
      </c>
      <c r="Y272" s="478">
        <f t="shared" si="130"/>
        <v>4.7696629903999996</v>
      </c>
      <c r="Z272" s="478">
        <f t="shared" si="131"/>
        <v>64.390450370399989</v>
      </c>
      <c r="AA272" s="478">
        <f t="shared" si="132"/>
        <v>1.9317135111119996</v>
      </c>
      <c r="AB272" s="478">
        <f t="shared" si="133"/>
        <v>66.322163881511983</v>
      </c>
      <c r="AC272" s="478">
        <f t="shared" si="134"/>
        <v>11.937989498672156</v>
      </c>
      <c r="AD272" s="478">
        <f t="shared" si="135"/>
        <v>78.260153380184136</v>
      </c>
      <c r="AE272" s="406">
        <v>26.607624119999997</v>
      </c>
      <c r="AF272" s="502">
        <f t="shared" si="136"/>
        <v>2082.3167447134865</v>
      </c>
      <c r="AG272" s="295"/>
      <c r="AI272" s="504">
        <f t="shared" si="137"/>
        <v>581.15567329731084</v>
      </c>
      <c r="AJ272" s="330" t="s">
        <v>292</v>
      </c>
      <c r="AK272" s="288">
        <v>0.49273377999999995</v>
      </c>
      <c r="AL272" s="435"/>
      <c r="AM272" s="435"/>
      <c r="AN272" s="435"/>
      <c r="AO272" s="435"/>
      <c r="AP272" s="435"/>
      <c r="AQ272" s="435"/>
      <c r="AR272" s="435"/>
      <c r="AS272" s="435"/>
      <c r="AT272" s="435"/>
      <c r="AU272" s="435"/>
      <c r="AV272" s="406">
        <f>AV267*AK272</f>
        <v>26.607624119999997</v>
      </c>
      <c r="AW272" s="435"/>
      <c r="AX272" s="289"/>
    </row>
    <row r="273" spans="1:50" s="293" customFormat="1" ht="72" customHeight="1">
      <c r="A273" s="517" t="s">
        <v>435</v>
      </c>
      <c r="B273" s="331" t="s">
        <v>785</v>
      </c>
      <c r="C273" s="332" t="s">
        <v>292</v>
      </c>
      <c r="D273" s="290">
        <v>1.3430599999999999</v>
      </c>
      <c r="E273" s="291">
        <f>F273/D273</f>
        <v>131.52000000000001</v>
      </c>
      <c r="F273" s="320">
        <v>176.63925119999999</v>
      </c>
      <c r="G273" s="16">
        <f t="shared" si="120"/>
        <v>17.663925119999998</v>
      </c>
      <c r="H273" s="16">
        <f t="shared" si="121"/>
        <v>194.30317631999998</v>
      </c>
      <c r="I273" s="16">
        <f t="shared" si="122"/>
        <v>15.544254105599999</v>
      </c>
      <c r="J273" s="16">
        <f t="shared" si="123"/>
        <v>209.84743042559998</v>
      </c>
      <c r="K273" s="143">
        <f t="shared" si="124"/>
        <v>6.2954229127679993</v>
      </c>
      <c r="L273" s="16">
        <f t="shared" si="125"/>
        <v>216.14285333836798</v>
      </c>
      <c r="M273" s="16">
        <f t="shared" si="126"/>
        <v>38.905713600906239</v>
      </c>
      <c r="N273" s="16">
        <f t="shared" si="127"/>
        <v>255.04856693927422</v>
      </c>
      <c r="O273" s="402">
        <v>148</v>
      </c>
      <c r="P273" s="400">
        <f t="shared" si="109"/>
        <v>37747.187907012587</v>
      </c>
      <c r="Q273" s="292"/>
      <c r="S273" s="444" t="s">
        <v>292</v>
      </c>
      <c r="T273" s="290">
        <v>1.3430599999999999</v>
      </c>
      <c r="U273" s="435">
        <v>80</v>
      </c>
      <c r="V273" s="432">
        <f t="shared" si="138"/>
        <v>107.44479999999999</v>
      </c>
      <c r="W273" s="432">
        <f t="shared" si="128"/>
        <v>10.744479999999999</v>
      </c>
      <c r="X273" s="432">
        <f t="shared" si="129"/>
        <v>118.18927999999998</v>
      </c>
      <c r="Y273" s="478">
        <f t="shared" si="130"/>
        <v>9.4551423999999979</v>
      </c>
      <c r="Z273" s="478">
        <f t="shared" si="131"/>
        <v>127.64442239999998</v>
      </c>
      <c r="AA273" s="478">
        <f t="shared" si="132"/>
        <v>3.8293326719999992</v>
      </c>
      <c r="AB273" s="478">
        <f t="shared" si="133"/>
        <v>131.47375507199999</v>
      </c>
      <c r="AC273" s="478">
        <f t="shared" si="134"/>
        <v>23.665275912959999</v>
      </c>
      <c r="AD273" s="478">
        <f t="shared" si="135"/>
        <v>155.13903098495999</v>
      </c>
      <c r="AE273" s="402">
        <v>148</v>
      </c>
      <c r="AF273" s="502">
        <f t="shared" si="136"/>
        <v>22960.576585774077</v>
      </c>
      <c r="AG273" s="295"/>
      <c r="AI273" s="504">
        <f t="shared" si="137"/>
        <v>14786.61132123851</v>
      </c>
      <c r="AJ273" s="332" t="s">
        <v>292</v>
      </c>
      <c r="AK273" s="290">
        <v>1.3430599999999999</v>
      </c>
      <c r="AL273" s="435"/>
      <c r="AM273" s="435"/>
      <c r="AN273" s="435"/>
      <c r="AO273" s="435"/>
      <c r="AP273" s="435"/>
      <c r="AQ273" s="435"/>
      <c r="AR273" s="435"/>
      <c r="AS273" s="435"/>
      <c r="AT273" s="435"/>
      <c r="AU273" s="435"/>
      <c r="AV273" s="402">
        <v>148</v>
      </c>
      <c r="AW273" s="435"/>
      <c r="AX273" s="292"/>
    </row>
    <row r="274" spans="1:50" s="293" customFormat="1" ht="18.75" customHeight="1">
      <c r="A274" s="517"/>
      <c r="B274" s="338" t="s">
        <v>452</v>
      </c>
      <c r="C274" s="332"/>
      <c r="D274" s="290"/>
      <c r="E274" s="291"/>
      <c r="F274" s="320"/>
      <c r="G274" s="16"/>
      <c r="H274" s="16"/>
      <c r="I274" s="16"/>
      <c r="J274" s="16"/>
      <c r="K274" s="143"/>
      <c r="L274" s="16"/>
      <c r="M274" s="16"/>
      <c r="N274" s="16"/>
      <c r="O274" s="402"/>
      <c r="P274" s="414"/>
      <c r="Q274" s="292"/>
      <c r="S274" s="444"/>
      <c r="T274" s="290"/>
      <c r="U274" s="435"/>
      <c r="V274" s="432">
        <f t="shared" si="138"/>
        <v>0</v>
      </c>
      <c r="W274" s="432">
        <f t="shared" si="128"/>
        <v>0</v>
      </c>
      <c r="X274" s="432">
        <f t="shared" si="129"/>
        <v>0</v>
      </c>
      <c r="Y274" s="478">
        <f t="shared" si="130"/>
        <v>0</v>
      </c>
      <c r="Z274" s="478">
        <f t="shared" si="131"/>
        <v>0</v>
      </c>
      <c r="AA274" s="478">
        <f t="shared" si="132"/>
        <v>0</v>
      </c>
      <c r="AB274" s="478">
        <f t="shared" si="133"/>
        <v>0</v>
      </c>
      <c r="AC274" s="478">
        <f t="shared" si="134"/>
        <v>0</v>
      </c>
      <c r="AD274" s="478">
        <f t="shared" si="135"/>
        <v>0</v>
      </c>
      <c r="AE274" s="402"/>
      <c r="AF274" s="502">
        <f t="shared" si="136"/>
        <v>0</v>
      </c>
      <c r="AG274" s="295"/>
      <c r="AI274" s="504">
        <f t="shared" si="137"/>
        <v>0</v>
      </c>
      <c r="AJ274" s="332"/>
      <c r="AK274" s="290"/>
      <c r="AL274" s="435"/>
      <c r="AM274" s="435"/>
      <c r="AN274" s="435"/>
      <c r="AO274" s="435"/>
      <c r="AP274" s="435"/>
      <c r="AQ274" s="435"/>
      <c r="AR274" s="435"/>
      <c r="AS274" s="435"/>
      <c r="AT274" s="435"/>
      <c r="AU274" s="435"/>
      <c r="AV274" s="402"/>
      <c r="AW274" s="435"/>
      <c r="AX274" s="292"/>
    </row>
    <row r="275" spans="1:50" s="293" customFormat="1" ht="18.75" customHeight="1">
      <c r="A275" s="517" t="s">
        <v>268</v>
      </c>
      <c r="B275" s="307" t="s">
        <v>375</v>
      </c>
      <c r="C275" s="308" t="s">
        <v>64</v>
      </c>
      <c r="D275" s="290">
        <v>1</v>
      </c>
      <c r="E275" s="291">
        <f t="shared" ref="E275:E336" si="140">F275/D275</f>
        <v>107.1</v>
      </c>
      <c r="F275" s="320">
        <v>107.1</v>
      </c>
      <c r="G275" s="10">
        <f t="shared" si="120"/>
        <v>10.71</v>
      </c>
      <c r="H275" s="10">
        <f t="shared" si="121"/>
        <v>117.81</v>
      </c>
      <c r="I275" s="10">
        <f t="shared" si="122"/>
        <v>9.4248000000000012</v>
      </c>
      <c r="J275" s="10">
        <f t="shared" si="123"/>
        <v>127.23480000000001</v>
      </c>
      <c r="K275" s="65">
        <f t="shared" si="124"/>
        <v>3.8170440000000001</v>
      </c>
      <c r="L275" s="10">
        <f t="shared" si="125"/>
        <v>131.05184400000002</v>
      </c>
      <c r="M275" s="10">
        <f t="shared" si="126"/>
        <v>23.589331920000003</v>
      </c>
      <c r="N275" s="10">
        <f t="shared" si="127"/>
        <v>154.64117592000002</v>
      </c>
      <c r="O275" s="402">
        <v>148</v>
      </c>
      <c r="P275" s="414">
        <f t="shared" si="109"/>
        <v>22886.894036160003</v>
      </c>
      <c r="Q275" s="292"/>
      <c r="S275" s="445" t="s">
        <v>64</v>
      </c>
      <c r="T275" s="290">
        <v>1</v>
      </c>
      <c r="U275" s="435">
        <v>95</v>
      </c>
      <c r="V275" s="432">
        <f t="shared" si="138"/>
        <v>95</v>
      </c>
      <c r="W275" s="432">
        <f t="shared" si="128"/>
        <v>9.5</v>
      </c>
      <c r="X275" s="432">
        <f t="shared" si="129"/>
        <v>104.5</v>
      </c>
      <c r="Y275" s="478">
        <f t="shared" si="130"/>
        <v>8.36</v>
      </c>
      <c r="Z275" s="478">
        <f t="shared" si="131"/>
        <v>112.86</v>
      </c>
      <c r="AA275" s="478">
        <f t="shared" si="132"/>
        <v>3.3857999999999997</v>
      </c>
      <c r="AB275" s="478">
        <f t="shared" si="133"/>
        <v>116.2458</v>
      </c>
      <c r="AC275" s="478">
        <f t="shared" si="134"/>
        <v>20.924243999999998</v>
      </c>
      <c r="AD275" s="478">
        <f t="shared" si="135"/>
        <v>137.17004399999999</v>
      </c>
      <c r="AE275" s="402">
        <v>148</v>
      </c>
      <c r="AF275" s="502">
        <f t="shared" si="136"/>
        <v>20301.166512</v>
      </c>
      <c r="AG275" s="295"/>
      <c r="AI275" s="504">
        <f t="shared" si="137"/>
        <v>2585.7275241600037</v>
      </c>
      <c r="AJ275" s="308" t="s">
        <v>64</v>
      </c>
      <c r="AK275" s="290">
        <v>1</v>
      </c>
      <c r="AL275" s="435"/>
      <c r="AM275" s="435"/>
      <c r="AN275" s="435"/>
      <c r="AO275" s="435"/>
      <c r="AP275" s="435"/>
      <c r="AQ275" s="435"/>
      <c r="AR275" s="435"/>
      <c r="AS275" s="435"/>
      <c r="AT275" s="435"/>
      <c r="AU275" s="435"/>
      <c r="AV275" s="402">
        <v>148</v>
      </c>
      <c r="AW275" s="435"/>
      <c r="AX275" s="292"/>
    </row>
    <row r="276" spans="1:50" s="293" customFormat="1" ht="18.5">
      <c r="A276" s="517" t="s">
        <v>684</v>
      </c>
      <c r="B276" s="307" t="s">
        <v>380</v>
      </c>
      <c r="C276" s="308" t="s">
        <v>64</v>
      </c>
      <c r="D276" s="290">
        <v>1</v>
      </c>
      <c r="E276" s="291">
        <f t="shared" si="140"/>
        <v>81.094317073170771</v>
      </c>
      <c r="F276" s="320">
        <v>81.094317073170771</v>
      </c>
      <c r="G276" s="10">
        <f t="shared" si="120"/>
        <v>8.1094317073170767</v>
      </c>
      <c r="H276" s="10">
        <f t="shared" si="121"/>
        <v>89.203748780487842</v>
      </c>
      <c r="I276" s="10">
        <f t="shared" si="122"/>
        <v>7.1362999024390277</v>
      </c>
      <c r="J276" s="10">
        <f t="shared" si="123"/>
        <v>96.340048682926863</v>
      </c>
      <c r="K276" s="65">
        <f t="shared" si="124"/>
        <v>2.8902014604878059</v>
      </c>
      <c r="L276" s="10">
        <f t="shared" si="125"/>
        <v>99.230250143414665</v>
      </c>
      <c r="M276" s="10">
        <f t="shared" si="126"/>
        <v>17.861445025814639</v>
      </c>
      <c r="N276" s="10">
        <f t="shared" si="127"/>
        <v>117.0916951692293</v>
      </c>
      <c r="O276" s="402">
        <v>148</v>
      </c>
      <c r="P276" s="414">
        <f t="shared" si="109"/>
        <v>17329.570885045934</v>
      </c>
      <c r="Q276" s="292"/>
      <c r="S276" s="445" t="s">
        <v>64</v>
      </c>
      <c r="T276" s="290">
        <v>1</v>
      </c>
      <c r="U276" s="435">
        <v>50</v>
      </c>
      <c r="V276" s="432">
        <f t="shared" si="138"/>
        <v>50</v>
      </c>
      <c r="W276" s="432">
        <f t="shared" si="128"/>
        <v>5</v>
      </c>
      <c r="X276" s="432">
        <f t="shared" si="129"/>
        <v>55</v>
      </c>
      <c r="Y276" s="478">
        <f t="shared" si="130"/>
        <v>4.4000000000000004</v>
      </c>
      <c r="Z276" s="478">
        <f t="shared" si="131"/>
        <v>59.4</v>
      </c>
      <c r="AA276" s="478">
        <f t="shared" si="132"/>
        <v>1.7819999999999998</v>
      </c>
      <c r="AB276" s="478">
        <f t="shared" si="133"/>
        <v>61.181999999999995</v>
      </c>
      <c r="AC276" s="478">
        <f t="shared" si="134"/>
        <v>11.012759999999998</v>
      </c>
      <c r="AD276" s="478">
        <f t="shared" si="135"/>
        <v>72.194759999999988</v>
      </c>
      <c r="AE276" s="402">
        <v>148</v>
      </c>
      <c r="AF276" s="502">
        <f t="shared" si="136"/>
        <v>10684.824479999997</v>
      </c>
      <c r="AG276" s="295"/>
      <c r="AI276" s="504">
        <f t="shared" si="137"/>
        <v>6644.7464050459366</v>
      </c>
      <c r="AJ276" s="308" t="s">
        <v>64</v>
      </c>
      <c r="AK276" s="290">
        <v>1</v>
      </c>
      <c r="AL276" s="435"/>
      <c r="AM276" s="435"/>
      <c r="AN276" s="435"/>
      <c r="AO276" s="435"/>
      <c r="AP276" s="435"/>
      <c r="AQ276" s="435"/>
      <c r="AR276" s="435"/>
      <c r="AS276" s="435"/>
      <c r="AT276" s="435"/>
      <c r="AU276" s="435"/>
      <c r="AV276" s="402">
        <v>148</v>
      </c>
      <c r="AW276" s="435"/>
      <c r="AX276" s="292"/>
    </row>
    <row r="277" spans="1:50" s="293" customFormat="1" ht="36" customHeight="1">
      <c r="A277" s="517" t="s">
        <v>685</v>
      </c>
      <c r="B277" s="307" t="s">
        <v>376</v>
      </c>
      <c r="C277" s="308" t="s">
        <v>64</v>
      </c>
      <c r="D277" s="290">
        <v>1</v>
      </c>
      <c r="E277" s="291">
        <f t="shared" si="140"/>
        <v>0</v>
      </c>
      <c r="F277" s="320">
        <v>0</v>
      </c>
      <c r="G277" s="10"/>
      <c r="H277" s="10"/>
      <c r="I277" s="10"/>
      <c r="J277" s="10"/>
      <c r="K277" s="65"/>
      <c r="L277" s="10"/>
      <c r="M277" s="10"/>
      <c r="N277" s="10"/>
      <c r="O277" s="402">
        <v>148</v>
      </c>
      <c r="P277" s="414"/>
      <c r="Q277" s="292" t="s">
        <v>148</v>
      </c>
      <c r="S277" s="445" t="s">
        <v>64</v>
      </c>
      <c r="T277" s="290">
        <v>1</v>
      </c>
      <c r="U277" s="435">
        <v>0</v>
      </c>
      <c r="V277" s="432">
        <f t="shared" si="138"/>
        <v>0</v>
      </c>
      <c r="W277" s="432">
        <f t="shared" si="128"/>
        <v>0</v>
      </c>
      <c r="X277" s="432">
        <f t="shared" si="129"/>
        <v>0</v>
      </c>
      <c r="Y277" s="478">
        <f t="shared" si="130"/>
        <v>0</v>
      </c>
      <c r="Z277" s="478">
        <f t="shared" si="131"/>
        <v>0</v>
      </c>
      <c r="AA277" s="478">
        <f t="shared" si="132"/>
        <v>0</v>
      </c>
      <c r="AB277" s="478">
        <f t="shared" si="133"/>
        <v>0</v>
      </c>
      <c r="AC277" s="478">
        <f t="shared" si="134"/>
        <v>0</v>
      </c>
      <c r="AD277" s="478">
        <f t="shared" si="135"/>
        <v>0</v>
      </c>
      <c r="AE277" s="402">
        <v>148</v>
      </c>
      <c r="AF277" s="502">
        <f t="shared" si="136"/>
        <v>0</v>
      </c>
      <c r="AG277" s="295" t="s">
        <v>148</v>
      </c>
      <c r="AI277" s="504">
        <f t="shared" si="137"/>
        <v>0</v>
      </c>
      <c r="AJ277" s="308" t="s">
        <v>64</v>
      </c>
      <c r="AK277" s="290">
        <v>1</v>
      </c>
      <c r="AL277" s="435"/>
      <c r="AM277" s="435"/>
      <c r="AN277" s="435"/>
      <c r="AO277" s="435"/>
      <c r="AP277" s="435"/>
      <c r="AQ277" s="435"/>
      <c r="AR277" s="435"/>
      <c r="AS277" s="435"/>
      <c r="AT277" s="435"/>
      <c r="AU277" s="435"/>
      <c r="AV277" s="402">
        <v>148</v>
      </c>
      <c r="AW277" s="435"/>
      <c r="AX277" s="292" t="s">
        <v>148</v>
      </c>
    </row>
    <row r="278" spans="1:50" s="293" customFormat="1" ht="18.75" customHeight="1">
      <c r="A278" s="517" t="s">
        <v>686</v>
      </c>
      <c r="B278" s="307" t="s">
        <v>377</v>
      </c>
      <c r="C278" s="308" t="s">
        <v>64</v>
      </c>
      <c r="D278" s="290">
        <v>1</v>
      </c>
      <c r="E278" s="291">
        <f t="shared" si="140"/>
        <v>165.9</v>
      </c>
      <c r="F278" s="320">
        <v>165.9</v>
      </c>
      <c r="G278" s="10">
        <f t="shared" si="120"/>
        <v>16.59</v>
      </c>
      <c r="H278" s="10">
        <f t="shared" si="121"/>
        <v>182.49</v>
      </c>
      <c r="I278" s="10">
        <f t="shared" si="122"/>
        <v>14.599200000000002</v>
      </c>
      <c r="J278" s="10">
        <f t="shared" si="123"/>
        <v>197.08920000000001</v>
      </c>
      <c r="K278" s="65">
        <f t="shared" si="124"/>
        <v>5.9126760000000003</v>
      </c>
      <c r="L278" s="10">
        <f t="shared" si="125"/>
        <v>203.00187600000001</v>
      </c>
      <c r="M278" s="10">
        <f t="shared" si="126"/>
        <v>36.54033768</v>
      </c>
      <c r="N278" s="10">
        <f t="shared" si="127"/>
        <v>239.54221368</v>
      </c>
      <c r="O278" s="402">
        <v>148</v>
      </c>
      <c r="P278" s="414">
        <f t="shared" si="109"/>
        <v>35452.247624640004</v>
      </c>
      <c r="Q278" s="292"/>
      <c r="S278" s="445" t="s">
        <v>64</v>
      </c>
      <c r="T278" s="290">
        <v>1</v>
      </c>
      <c r="U278" s="435">
        <v>120</v>
      </c>
      <c r="V278" s="432">
        <f t="shared" si="138"/>
        <v>120</v>
      </c>
      <c r="W278" s="432">
        <f t="shared" si="128"/>
        <v>12</v>
      </c>
      <c r="X278" s="432">
        <f t="shared" si="129"/>
        <v>132</v>
      </c>
      <c r="Y278" s="478">
        <f t="shared" si="130"/>
        <v>10.56</v>
      </c>
      <c r="Z278" s="478">
        <f t="shared" si="131"/>
        <v>142.56</v>
      </c>
      <c r="AA278" s="478">
        <f t="shared" si="132"/>
        <v>4.2767999999999997</v>
      </c>
      <c r="AB278" s="478">
        <f t="shared" si="133"/>
        <v>146.83680000000001</v>
      </c>
      <c r="AC278" s="478">
        <f t="shared" si="134"/>
        <v>26.430624000000002</v>
      </c>
      <c r="AD278" s="478">
        <f t="shared" si="135"/>
        <v>173.26742400000001</v>
      </c>
      <c r="AE278" s="402">
        <v>148</v>
      </c>
      <c r="AF278" s="502">
        <f t="shared" si="136"/>
        <v>25643.578752000001</v>
      </c>
      <c r="AG278" s="295"/>
      <c r="AI278" s="504">
        <f t="shared" si="137"/>
        <v>9808.6688726400025</v>
      </c>
      <c r="AJ278" s="308" t="s">
        <v>64</v>
      </c>
      <c r="AK278" s="290">
        <v>1</v>
      </c>
      <c r="AL278" s="435"/>
      <c r="AM278" s="435"/>
      <c r="AN278" s="435"/>
      <c r="AO278" s="435"/>
      <c r="AP278" s="435"/>
      <c r="AQ278" s="435"/>
      <c r="AR278" s="435"/>
      <c r="AS278" s="435"/>
      <c r="AT278" s="435"/>
      <c r="AU278" s="435"/>
      <c r="AV278" s="402">
        <v>148</v>
      </c>
      <c r="AW278" s="435"/>
      <c r="AX278" s="292"/>
    </row>
    <row r="279" spans="1:50" s="293" customFormat="1" ht="19.5" customHeight="1" thickBot="1">
      <c r="A279" s="517" t="s">
        <v>687</v>
      </c>
      <c r="B279" s="327" t="s">
        <v>378</v>
      </c>
      <c r="C279" s="328" t="s">
        <v>292</v>
      </c>
      <c r="D279" s="311">
        <v>0.55468377999999996</v>
      </c>
      <c r="E279" s="291">
        <f t="shared" si="140"/>
        <v>140.70000000000002</v>
      </c>
      <c r="F279" s="321">
        <v>78.044007846</v>
      </c>
      <c r="G279" s="37">
        <f t="shared" si="120"/>
        <v>7.8044007846000003</v>
      </c>
      <c r="H279" s="37">
        <f t="shared" si="121"/>
        <v>85.848408630600005</v>
      </c>
      <c r="I279" s="37">
        <f t="shared" si="122"/>
        <v>6.8678726904480003</v>
      </c>
      <c r="J279" s="37">
        <f t="shared" si="123"/>
        <v>92.716281321048001</v>
      </c>
      <c r="K279" s="220">
        <f t="shared" si="124"/>
        <v>2.7814884396314401</v>
      </c>
      <c r="L279" s="37">
        <f t="shared" si="125"/>
        <v>95.497769760679446</v>
      </c>
      <c r="M279" s="37">
        <f t="shared" si="126"/>
        <v>17.189598556922299</v>
      </c>
      <c r="N279" s="37">
        <f t="shared" si="127"/>
        <v>112.68736831760174</v>
      </c>
      <c r="O279" s="404">
        <f>O273*D279</f>
        <v>82.093199439999992</v>
      </c>
      <c r="P279" s="415">
        <f t="shared" si="109"/>
        <v>9250.8666016656152</v>
      </c>
      <c r="Q279" s="312"/>
      <c r="S279" s="445" t="s">
        <v>292</v>
      </c>
      <c r="T279" s="311">
        <v>0.55468377999999996</v>
      </c>
      <c r="U279" s="435">
        <v>110</v>
      </c>
      <c r="V279" s="432">
        <f t="shared" si="138"/>
        <v>61.015215799999993</v>
      </c>
      <c r="W279" s="432">
        <f t="shared" si="128"/>
        <v>6.10152158</v>
      </c>
      <c r="X279" s="432">
        <f t="shared" si="129"/>
        <v>67.116737379999989</v>
      </c>
      <c r="Y279" s="478">
        <f t="shared" si="130"/>
        <v>5.3693389903999993</v>
      </c>
      <c r="Z279" s="478">
        <f t="shared" si="131"/>
        <v>72.486076370399985</v>
      </c>
      <c r="AA279" s="478">
        <f t="shared" si="132"/>
        <v>2.1745822911119994</v>
      </c>
      <c r="AB279" s="478">
        <f t="shared" si="133"/>
        <v>74.660658661511988</v>
      </c>
      <c r="AC279" s="478">
        <f t="shared" si="134"/>
        <v>13.438918559072157</v>
      </c>
      <c r="AD279" s="478">
        <f t="shared" si="135"/>
        <v>88.099577220584138</v>
      </c>
      <c r="AE279" s="404">
        <v>82.093199439999992</v>
      </c>
      <c r="AF279" s="502">
        <f t="shared" si="136"/>
        <v>7232.376163349094</v>
      </c>
      <c r="AG279" s="295"/>
      <c r="AI279" s="504">
        <f t="shared" si="137"/>
        <v>2018.4904383165212</v>
      </c>
      <c r="AJ279" s="328" t="s">
        <v>292</v>
      </c>
      <c r="AK279" s="311">
        <v>0.55468377999999996</v>
      </c>
      <c r="AL279" s="435"/>
      <c r="AM279" s="435"/>
      <c r="AN279" s="435"/>
      <c r="AO279" s="435"/>
      <c r="AP279" s="435"/>
      <c r="AQ279" s="435"/>
      <c r="AR279" s="435"/>
      <c r="AS279" s="435"/>
      <c r="AT279" s="435"/>
      <c r="AU279" s="435"/>
      <c r="AV279" s="404">
        <f>AV273*AK279</f>
        <v>82.093199439999992</v>
      </c>
      <c r="AW279" s="435"/>
      <c r="AX279" s="312"/>
    </row>
    <row r="280" spans="1:50" s="293" customFormat="1" ht="72" customHeight="1">
      <c r="A280" s="518" t="s">
        <v>436</v>
      </c>
      <c r="B280" s="333" t="s">
        <v>784</v>
      </c>
      <c r="C280" s="334" t="s">
        <v>292</v>
      </c>
      <c r="D280" s="315">
        <v>1.4930599999999998</v>
      </c>
      <c r="E280" s="291">
        <f t="shared" si="140"/>
        <v>131.51999999999998</v>
      </c>
      <c r="F280" s="324">
        <v>196.36725119999997</v>
      </c>
      <c r="G280" s="8">
        <f t="shared" si="120"/>
        <v>19.636725119999998</v>
      </c>
      <c r="H280" s="8">
        <f t="shared" si="121"/>
        <v>216.00397631999996</v>
      </c>
      <c r="I280" s="8">
        <f t="shared" si="122"/>
        <v>17.280318105599999</v>
      </c>
      <c r="J280" s="8">
        <f t="shared" si="123"/>
        <v>233.28429442559997</v>
      </c>
      <c r="K280" s="79">
        <f t="shared" si="124"/>
        <v>6.9985288327679989</v>
      </c>
      <c r="L280" s="8">
        <f t="shared" si="125"/>
        <v>240.28282325836796</v>
      </c>
      <c r="M280" s="8">
        <f t="shared" si="126"/>
        <v>43.25090818650623</v>
      </c>
      <c r="N280" s="8">
        <f t="shared" si="127"/>
        <v>283.53373144487421</v>
      </c>
      <c r="O280" s="399">
        <v>42</v>
      </c>
      <c r="P280" s="400">
        <f t="shared" si="109"/>
        <v>11908.416720684716</v>
      </c>
      <c r="Q280" s="317"/>
      <c r="S280" s="444" t="s">
        <v>292</v>
      </c>
      <c r="T280" s="315">
        <v>1.4930599999999998</v>
      </c>
      <c r="U280" s="435">
        <v>80</v>
      </c>
      <c r="V280" s="432">
        <f t="shared" si="138"/>
        <v>119.44479999999999</v>
      </c>
      <c r="W280" s="432">
        <f t="shared" si="128"/>
        <v>11.944479999999999</v>
      </c>
      <c r="X280" s="432">
        <f t="shared" si="129"/>
        <v>131.38927999999999</v>
      </c>
      <c r="Y280" s="478">
        <f t="shared" si="130"/>
        <v>10.511142399999999</v>
      </c>
      <c r="Z280" s="478">
        <f t="shared" si="131"/>
        <v>141.9004224</v>
      </c>
      <c r="AA280" s="478">
        <f t="shared" si="132"/>
        <v>4.2570126720000001</v>
      </c>
      <c r="AB280" s="478">
        <f t="shared" si="133"/>
        <v>146.157435072</v>
      </c>
      <c r="AC280" s="478">
        <f t="shared" si="134"/>
        <v>26.30833831296</v>
      </c>
      <c r="AD280" s="478">
        <f t="shared" si="135"/>
        <v>172.46577338495999</v>
      </c>
      <c r="AE280" s="399">
        <v>42</v>
      </c>
      <c r="AF280" s="502">
        <f t="shared" si="136"/>
        <v>7243.5624821683195</v>
      </c>
      <c r="AG280" s="295"/>
      <c r="AI280" s="504">
        <f t="shared" si="137"/>
        <v>4664.8542385163964</v>
      </c>
      <c r="AJ280" s="334" t="s">
        <v>292</v>
      </c>
      <c r="AK280" s="315">
        <v>1.4930599999999998</v>
      </c>
      <c r="AL280" s="435"/>
      <c r="AM280" s="435"/>
      <c r="AN280" s="435"/>
      <c r="AO280" s="435"/>
      <c r="AP280" s="435"/>
      <c r="AQ280" s="435"/>
      <c r="AR280" s="435"/>
      <c r="AS280" s="435"/>
      <c r="AT280" s="435"/>
      <c r="AU280" s="435"/>
      <c r="AV280" s="399">
        <v>42</v>
      </c>
      <c r="AW280" s="435"/>
      <c r="AX280" s="317"/>
    </row>
    <row r="281" spans="1:50" s="293" customFormat="1" ht="18.75" customHeight="1">
      <c r="A281" s="518"/>
      <c r="B281" s="337" t="s">
        <v>452</v>
      </c>
      <c r="C281" s="332"/>
      <c r="D281" s="290"/>
      <c r="E281" s="291"/>
      <c r="F281" s="320"/>
      <c r="G281" s="16"/>
      <c r="H281" s="16"/>
      <c r="I281" s="16"/>
      <c r="J281" s="16"/>
      <c r="K281" s="143"/>
      <c r="L281" s="16"/>
      <c r="M281" s="16"/>
      <c r="N281" s="16"/>
      <c r="O281" s="402"/>
      <c r="P281" s="414"/>
      <c r="Q281" s="292"/>
      <c r="S281" s="444"/>
      <c r="T281" s="290"/>
      <c r="U281" s="435"/>
      <c r="V281" s="432">
        <f t="shared" si="138"/>
        <v>0</v>
      </c>
      <c r="W281" s="432">
        <f t="shared" si="128"/>
        <v>0</v>
      </c>
      <c r="X281" s="432">
        <f t="shared" si="129"/>
        <v>0</v>
      </c>
      <c r="Y281" s="478">
        <f t="shared" si="130"/>
        <v>0</v>
      </c>
      <c r="Z281" s="478">
        <f t="shared" si="131"/>
        <v>0</v>
      </c>
      <c r="AA281" s="478">
        <f t="shared" si="132"/>
        <v>0</v>
      </c>
      <c r="AB281" s="478">
        <f t="shared" si="133"/>
        <v>0</v>
      </c>
      <c r="AC281" s="478">
        <f t="shared" si="134"/>
        <v>0</v>
      </c>
      <c r="AD281" s="478">
        <f t="shared" si="135"/>
        <v>0</v>
      </c>
      <c r="AE281" s="402"/>
      <c r="AF281" s="502">
        <f t="shared" si="136"/>
        <v>0</v>
      </c>
      <c r="AG281" s="295"/>
      <c r="AI281" s="504">
        <f t="shared" si="137"/>
        <v>0</v>
      </c>
      <c r="AJ281" s="332"/>
      <c r="AK281" s="290"/>
      <c r="AL281" s="435"/>
      <c r="AM281" s="435"/>
      <c r="AN281" s="435"/>
      <c r="AO281" s="435"/>
      <c r="AP281" s="435"/>
      <c r="AQ281" s="435"/>
      <c r="AR281" s="435"/>
      <c r="AS281" s="435"/>
      <c r="AT281" s="435"/>
      <c r="AU281" s="435"/>
      <c r="AV281" s="402"/>
      <c r="AW281" s="435"/>
      <c r="AX281" s="292"/>
    </row>
    <row r="282" spans="1:50" s="293" customFormat="1" ht="18.75" customHeight="1">
      <c r="A282" s="518" t="s">
        <v>270</v>
      </c>
      <c r="B282" s="325" t="s">
        <v>375</v>
      </c>
      <c r="C282" s="308" t="s">
        <v>64</v>
      </c>
      <c r="D282" s="290">
        <v>2</v>
      </c>
      <c r="E282" s="291">
        <f t="shared" si="140"/>
        <v>107.1</v>
      </c>
      <c r="F282" s="320">
        <v>214.2</v>
      </c>
      <c r="G282" s="10">
        <f t="shared" si="120"/>
        <v>21.42</v>
      </c>
      <c r="H282" s="10">
        <f t="shared" si="121"/>
        <v>235.62</v>
      </c>
      <c r="I282" s="10">
        <f t="shared" si="122"/>
        <v>18.849600000000002</v>
      </c>
      <c r="J282" s="10">
        <f t="shared" si="123"/>
        <v>254.46960000000001</v>
      </c>
      <c r="K282" s="65">
        <f t="shared" si="124"/>
        <v>7.6340880000000002</v>
      </c>
      <c r="L282" s="10">
        <f t="shared" si="125"/>
        <v>262.10368800000003</v>
      </c>
      <c r="M282" s="10">
        <f t="shared" si="126"/>
        <v>47.178663840000006</v>
      </c>
      <c r="N282" s="10">
        <f t="shared" si="127"/>
        <v>309.28235184000005</v>
      </c>
      <c r="O282" s="402">
        <v>84</v>
      </c>
      <c r="P282" s="414">
        <f t="shared" si="109"/>
        <v>25979.717554560004</v>
      </c>
      <c r="Q282" s="292"/>
      <c r="S282" s="445" t="s">
        <v>64</v>
      </c>
      <c r="T282" s="290">
        <v>2</v>
      </c>
      <c r="U282" s="435">
        <v>95</v>
      </c>
      <c r="V282" s="432">
        <f t="shared" si="138"/>
        <v>190</v>
      </c>
      <c r="W282" s="432">
        <f t="shared" si="128"/>
        <v>19</v>
      </c>
      <c r="X282" s="432">
        <f t="shared" si="129"/>
        <v>209</v>
      </c>
      <c r="Y282" s="478">
        <f t="shared" si="130"/>
        <v>16.72</v>
      </c>
      <c r="Z282" s="478">
        <f t="shared" si="131"/>
        <v>225.72</v>
      </c>
      <c r="AA282" s="478">
        <f t="shared" si="132"/>
        <v>6.7715999999999994</v>
      </c>
      <c r="AB282" s="478">
        <f t="shared" si="133"/>
        <v>232.49160000000001</v>
      </c>
      <c r="AC282" s="478">
        <f t="shared" si="134"/>
        <v>41.848487999999996</v>
      </c>
      <c r="AD282" s="478">
        <f t="shared" si="135"/>
        <v>274.34008799999998</v>
      </c>
      <c r="AE282" s="402">
        <v>84</v>
      </c>
      <c r="AF282" s="502">
        <f t="shared" si="136"/>
        <v>23044.567391999997</v>
      </c>
      <c r="AG282" s="295"/>
      <c r="AI282" s="504">
        <f t="shared" si="137"/>
        <v>2935.1501625600067</v>
      </c>
      <c r="AJ282" s="308" t="s">
        <v>64</v>
      </c>
      <c r="AK282" s="290">
        <v>2</v>
      </c>
      <c r="AL282" s="435"/>
      <c r="AM282" s="435"/>
      <c r="AN282" s="435"/>
      <c r="AO282" s="435"/>
      <c r="AP282" s="435"/>
      <c r="AQ282" s="435"/>
      <c r="AR282" s="435"/>
      <c r="AS282" s="435"/>
      <c r="AT282" s="435"/>
      <c r="AU282" s="435"/>
      <c r="AV282" s="402">
        <v>84</v>
      </c>
      <c r="AW282" s="435"/>
      <c r="AX282" s="292"/>
    </row>
    <row r="283" spans="1:50" s="293" customFormat="1" ht="36" customHeight="1">
      <c r="A283" s="518" t="s">
        <v>688</v>
      </c>
      <c r="B283" s="325" t="s">
        <v>376</v>
      </c>
      <c r="C283" s="308" t="s">
        <v>64</v>
      </c>
      <c r="D283" s="290">
        <v>1</v>
      </c>
      <c r="E283" s="291">
        <f t="shared" si="140"/>
        <v>0</v>
      </c>
      <c r="F283" s="320">
        <v>0</v>
      </c>
      <c r="G283" s="10"/>
      <c r="H283" s="10"/>
      <c r="I283" s="10"/>
      <c r="J283" s="10"/>
      <c r="K283" s="65"/>
      <c r="L283" s="10"/>
      <c r="M283" s="10"/>
      <c r="N283" s="10"/>
      <c r="O283" s="402">
        <v>42</v>
      </c>
      <c r="P283" s="414"/>
      <c r="Q283" s="292" t="s">
        <v>148</v>
      </c>
      <c r="S283" s="445" t="s">
        <v>64</v>
      </c>
      <c r="T283" s="290">
        <v>1</v>
      </c>
      <c r="U283" s="435">
        <v>0</v>
      </c>
      <c r="V283" s="432">
        <f t="shared" si="138"/>
        <v>0</v>
      </c>
      <c r="W283" s="432">
        <f t="shared" si="128"/>
        <v>0</v>
      </c>
      <c r="X283" s="432">
        <f t="shared" si="129"/>
        <v>0</v>
      </c>
      <c r="Y283" s="478">
        <f t="shared" si="130"/>
        <v>0</v>
      </c>
      <c r="Z283" s="478">
        <f t="shared" si="131"/>
        <v>0</v>
      </c>
      <c r="AA283" s="478">
        <f t="shared" si="132"/>
        <v>0</v>
      </c>
      <c r="AB283" s="478">
        <f t="shared" si="133"/>
        <v>0</v>
      </c>
      <c r="AC283" s="478">
        <f t="shared" si="134"/>
        <v>0</v>
      </c>
      <c r="AD283" s="478">
        <f t="shared" si="135"/>
        <v>0</v>
      </c>
      <c r="AE283" s="402">
        <v>42</v>
      </c>
      <c r="AF283" s="502">
        <f t="shared" si="136"/>
        <v>0</v>
      </c>
      <c r="AG283" s="295" t="s">
        <v>148</v>
      </c>
      <c r="AI283" s="504">
        <f t="shared" si="137"/>
        <v>0</v>
      </c>
      <c r="AJ283" s="308" t="s">
        <v>64</v>
      </c>
      <c r="AK283" s="290">
        <v>1</v>
      </c>
      <c r="AL283" s="435"/>
      <c r="AM283" s="435"/>
      <c r="AN283" s="435"/>
      <c r="AO283" s="435"/>
      <c r="AP283" s="435"/>
      <c r="AQ283" s="435"/>
      <c r="AR283" s="435"/>
      <c r="AS283" s="435"/>
      <c r="AT283" s="435"/>
      <c r="AU283" s="435"/>
      <c r="AV283" s="402">
        <v>42</v>
      </c>
      <c r="AW283" s="435"/>
      <c r="AX283" s="292" t="s">
        <v>148</v>
      </c>
    </row>
    <row r="284" spans="1:50" s="293" customFormat="1" ht="18.75" customHeight="1">
      <c r="A284" s="518" t="s">
        <v>689</v>
      </c>
      <c r="B284" s="325" t="s">
        <v>377</v>
      </c>
      <c r="C284" s="308" t="s">
        <v>64</v>
      </c>
      <c r="D284" s="290">
        <v>1</v>
      </c>
      <c r="E284" s="291">
        <f t="shared" si="140"/>
        <v>165.9</v>
      </c>
      <c r="F284" s="320">
        <v>165.9</v>
      </c>
      <c r="G284" s="10">
        <f t="shared" si="120"/>
        <v>16.59</v>
      </c>
      <c r="H284" s="10">
        <f t="shared" si="121"/>
        <v>182.49</v>
      </c>
      <c r="I284" s="10">
        <f t="shared" si="122"/>
        <v>14.599200000000002</v>
      </c>
      <c r="J284" s="10">
        <f t="shared" si="123"/>
        <v>197.08920000000001</v>
      </c>
      <c r="K284" s="65">
        <f t="shared" si="124"/>
        <v>5.9126760000000003</v>
      </c>
      <c r="L284" s="10">
        <f t="shared" si="125"/>
        <v>203.00187600000001</v>
      </c>
      <c r="M284" s="10">
        <f t="shared" si="126"/>
        <v>36.54033768</v>
      </c>
      <c r="N284" s="10">
        <f t="shared" si="127"/>
        <v>239.54221368</v>
      </c>
      <c r="O284" s="402">
        <v>42</v>
      </c>
      <c r="P284" s="414">
        <f t="shared" si="109"/>
        <v>10060.772974560001</v>
      </c>
      <c r="Q284" s="292"/>
      <c r="S284" s="445" t="s">
        <v>64</v>
      </c>
      <c r="T284" s="290">
        <v>1</v>
      </c>
      <c r="U284" s="435">
        <v>120</v>
      </c>
      <c r="V284" s="432">
        <f t="shared" si="138"/>
        <v>120</v>
      </c>
      <c r="W284" s="432">
        <f t="shared" si="128"/>
        <v>12</v>
      </c>
      <c r="X284" s="432">
        <f t="shared" si="129"/>
        <v>132</v>
      </c>
      <c r="Y284" s="478">
        <f t="shared" si="130"/>
        <v>10.56</v>
      </c>
      <c r="Z284" s="478">
        <f t="shared" si="131"/>
        <v>142.56</v>
      </c>
      <c r="AA284" s="478">
        <f t="shared" si="132"/>
        <v>4.2767999999999997</v>
      </c>
      <c r="AB284" s="478">
        <f t="shared" si="133"/>
        <v>146.83680000000001</v>
      </c>
      <c r="AC284" s="478">
        <f t="shared" si="134"/>
        <v>26.430624000000002</v>
      </c>
      <c r="AD284" s="478">
        <f t="shared" si="135"/>
        <v>173.26742400000001</v>
      </c>
      <c r="AE284" s="402">
        <v>42</v>
      </c>
      <c r="AF284" s="502">
        <f t="shared" si="136"/>
        <v>7277.2318080000005</v>
      </c>
      <c r="AG284" s="295"/>
      <c r="AI284" s="504">
        <f t="shared" si="137"/>
        <v>2783.5411665600004</v>
      </c>
      <c r="AJ284" s="308" t="s">
        <v>64</v>
      </c>
      <c r="AK284" s="290">
        <v>1</v>
      </c>
      <c r="AL284" s="435"/>
      <c r="AM284" s="435"/>
      <c r="AN284" s="435"/>
      <c r="AO284" s="435"/>
      <c r="AP284" s="435"/>
      <c r="AQ284" s="435"/>
      <c r="AR284" s="435"/>
      <c r="AS284" s="435"/>
      <c r="AT284" s="435"/>
      <c r="AU284" s="435"/>
      <c r="AV284" s="402">
        <v>42</v>
      </c>
      <c r="AW284" s="435"/>
      <c r="AX284" s="292"/>
    </row>
    <row r="285" spans="1:50" s="293" customFormat="1" ht="19.5" customHeight="1" thickBot="1">
      <c r="A285" s="519" t="s">
        <v>690</v>
      </c>
      <c r="B285" s="339" t="s">
        <v>378</v>
      </c>
      <c r="C285" s="328" t="s">
        <v>292</v>
      </c>
      <c r="D285" s="311">
        <v>0.61663377999999991</v>
      </c>
      <c r="E285" s="291">
        <f t="shared" si="140"/>
        <v>140.70000000000002</v>
      </c>
      <c r="F285" s="321">
        <v>86.760372845999996</v>
      </c>
      <c r="G285" s="37">
        <f t="shared" si="120"/>
        <v>8.6760372845999996</v>
      </c>
      <c r="H285" s="37">
        <f t="shared" si="121"/>
        <v>95.436410130599995</v>
      </c>
      <c r="I285" s="37">
        <f t="shared" si="122"/>
        <v>7.6349128104480002</v>
      </c>
      <c r="J285" s="37">
        <f t="shared" si="123"/>
        <v>103.071322941048</v>
      </c>
      <c r="K285" s="220">
        <f t="shared" si="124"/>
        <v>3.0921396882314398</v>
      </c>
      <c r="L285" s="37">
        <f t="shared" si="125"/>
        <v>106.16346262927944</v>
      </c>
      <c r="M285" s="37">
        <f t="shared" si="126"/>
        <v>19.109423273270298</v>
      </c>
      <c r="N285" s="37">
        <f t="shared" si="127"/>
        <v>125.27288590254973</v>
      </c>
      <c r="O285" s="404">
        <f>O280*D285</f>
        <v>25.898618759999998</v>
      </c>
      <c r="P285" s="415">
        <f t="shared" si="109"/>
        <v>3244.3947129551138</v>
      </c>
      <c r="Q285" s="312"/>
      <c r="S285" s="445" t="s">
        <v>292</v>
      </c>
      <c r="T285" s="311">
        <v>0.61663377999999991</v>
      </c>
      <c r="U285" s="435">
        <v>110</v>
      </c>
      <c r="V285" s="432">
        <f t="shared" si="138"/>
        <v>67.829715799999988</v>
      </c>
      <c r="W285" s="432">
        <f t="shared" si="128"/>
        <v>6.782971579999999</v>
      </c>
      <c r="X285" s="432">
        <f t="shared" si="129"/>
        <v>74.612687379999983</v>
      </c>
      <c r="Y285" s="478">
        <f t="shared" si="130"/>
        <v>5.9690149903999989</v>
      </c>
      <c r="Z285" s="478">
        <f t="shared" si="131"/>
        <v>80.581702370399981</v>
      </c>
      <c r="AA285" s="478">
        <f t="shared" si="132"/>
        <v>2.4174510711119992</v>
      </c>
      <c r="AB285" s="478">
        <f t="shared" si="133"/>
        <v>82.999153441511979</v>
      </c>
      <c r="AC285" s="478">
        <f t="shared" si="134"/>
        <v>14.939847619472156</v>
      </c>
      <c r="AD285" s="478">
        <f t="shared" si="135"/>
        <v>97.93900106098414</v>
      </c>
      <c r="AE285" s="404">
        <v>25.898618759999998</v>
      </c>
      <c r="AF285" s="502">
        <f t="shared" si="136"/>
        <v>2536.4848502136633</v>
      </c>
      <c r="AG285" s="295"/>
      <c r="AI285" s="504">
        <f t="shared" si="137"/>
        <v>707.90986274145052</v>
      </c>
      <c r="AJ285" s="328" t="s">
        <v>292</v>
      </c>
      <c r="AK285" s="311">
        <v>0.61663377999999991</v>
      </c>
      <c r="AL285" s="435"/>
      <c r="AM285" s="435"/>
      <c r="AN285" s="435"/>
      <c r="AO285" s="435"/>
      <c r="AP285" s="435"/>
      <c r="AQ285" s="435"/>
      <c r="AR285" s="435"/>
      <c r="AS285" s="435"/>
      <c r="AT285" s="435"/>
      <c r="AU285" s="435"/>
      <c r="AV285" s="404">
        <f>AV280*AK285</f>
        <v>25.898618759999998</v>
      </c>
      <c r="AW285" s="435"/>
      <c r="AX285" s="312"/>
    </row>
    <row r="286" spans="1:50" s="293" customFormat="1" ht="72" customHeight="1">
      <c r="A286" s="520" t="s">
        <v>437</v>
      </c>
      <c r="B286" s="340" t="s">
        <v>783</v>
      </c>
      <c r="C286" s="334" t="s">
        <v>292</v>
      </c>
      <c r="D286" s="315">
        <v>1.7630599999999998</v>
      </c>
      <c r="E286" s="291">
        <f t="shared" si="140"/>
        <v>131.52000000000001</v>
      </c>
      <c r="F286" s="324">
        <v>231.87765119999997</v>
      </c>
      <c r="G286" s="8">
        <f t="shared" si="120"/>
        <v>23.187765119999998</v>
      </c>
      <c r="H286" s="8">
        <f t="shared" si="121"/>
        <v>255.06541631999997</v>
      </c>
      <c r="I286" s="8">
        <f t="shared" si="122"/>
        <v>20.405233305599999</v>
      </c>
      <c r="J286" s="8">
        <f t="shared" si="123"/>
        <v>275.47064962559995</v>
      </c>
      <c r="K286" s="79">
        <f t="shared" si="124"/>
        <v>8.2641194887679976</v>
      </c>
      <c r="L286" s="8">
        <f t="shared" si="125"/>
        <v>283.73476911436796</v>
      </c>
      <c r="M286" s="8">
        <f t="shared" si="126"/>
        <v>51.072258440586232</v>
      </c>
      <c r="N286" s="8">
        <f t="shared" si="127"/>
        <v>334.80702755495417</v>
      </c>
      <c r="O286" s="399">
        <v>35</v>
      </c>
      <c r="P286" s="400">
        <f t="shared" si="109"/>
        <v>11718.245964423397</v>
      </c>
      <c r="Q286" s="317"/>
      <c r="S286" s="444" t="s">
        <v>292</v>
      </c>
      <c r="T286" s="315">
        <v>1.7630599999999998</v>
      </c>
      <c r="U286" s="435">
        <v>50</v>
      </c>
      <c r="V286" s="432">
        <f t="shared" si="138"/>
        <v>88.152999999999992</v>
      </c>
      <c r="W286" s="432">
        <f t="shared" si="128"/>
        <v>8.8152999999999988</v>
      </c>
      <c r="X286" s="432">
        <f t="shared" si="129"/>
        <v>96.968299999999985</v>
      </c>
      <c r="Y286" s="478">
        <f t="shared" si="130"/>
        <v>7.7574639999999988</v>
      </c>
      <c r="Z286" s="478">
        <f t="shared" si="131"/>
        <v>104.72576399999998</v>
      </c>
      <c r="AA286" s="478">
        <f t="shared" si="132"/>
        <v>3.1417729199999993</v>
      </c>
      <c r="AB286" s="478">
        <f t="shared" si="133"/>
        <v>107.86753691999998</v>
      </c>
      <c r="AC286" s="478">
        <f t="shared" si="134"/>
        <v>19.416156645599994</v>
      </c>
      <c r="AD286" s="478">
        <f t="shared" si="135"/>
        <v>127.28369356559998</v>
      </c>
      <c r="AE286" s="399">
        <v>35</v>
      </c>
      <c r="AF286" s="502">
        <f t="shared" si="136"/>
        <v>4454.9292747959989</v>
      </c>
      <c r="AG286" s="295"/>
      <c r="AI286" s="504">
        <f t="shared" si="137"/>
        <v>7263.3166896273979</v>
      </c>
      <c r="AJ286" s="334" t="s">
        <v>292</v>
      </c>
      <c r="AK286" s="315">
        <v>1.7630599999999998</v>
      </c>
      <c r="AL286" s="435"/>
      <c r="AM286" s="435"/>
      <c r="AN286" s="435"/>
      <c r="AO286" s="435"/>
      <c r="AP286" s="435"/>
      <c r="AQ286" s="435"/>
      <c r="AR286" s="435"/>
      <c r="AS286" s="435"/>
      <c r="AT286" s="435"/>
      <c r="AU286" s="435"/>
      <c r="AV286" s="399">
        <v>35</v>
      </c>
      <c r="AW286" s="435"/>
      <c r="AX286" s="317"/>
    </row>
    <row r="287" spans="1:50" s="293" customFormat="1" ht="18.75" customHeight="1">
      <c r="A287" s="517"/>
      <c r="B287" s="338" t="s">
        <v>452</v>
      </c>
      <c r="C287" s="332"/>
      <c r="D287" s="290"/>
      <c r="E287" s="291"/>
      <c r="F287" s="320"/>
      <c r="G287" s="16"/>
      <c r="H287" s="16"/>
      <c r="I287" s="16"/>
      <c r="J287" s="16"/>
      <c r="K287" s="143"/>
      <c r="L287" s="16"/>
      <c r="M287" s="16"/>
      <c r="N287" s="16"/>
      <c r="O287" s="402"/>
      <c r="P287" s="414"/>
      <c r="Q287" s="292"/>
      <c r="S287" s="444"/>
      <c r="T287" s="290"/>
      <c r="U287" s="435"/>
      <c r="V287" s="432">
        <f t="shared" si="138"/>
        <v>0</v>
      </c>
      <c r="W287" s="432">
        <f t="shared" si="128"/>
        <v>0</v>
      </c>
      <c r="X287" s="432">
        <f t="shared" si="129"/>
        <v>0</v>
      </c>
      <c r="Y287" s="478">
        <f t="shared" si="130"/>
        <v>0</v>
      </c>
      <c r="Z287" s="478">
        <f t="shared" si="131"/>
        <v>0</v>
      </c>
      <c r="AA287" s="478">
        <f t="shared" si="132"/>
        <v>0</v>
      </c>
      <c r="AB287" s="478">
        <f t="shared" si="133"/>
        <v>0</v>
      </c>
      <c r="AC287" s="478">
        <f t="shared" si="134"/>
        <v>0</v>
      </c>
      <c r="AD287" s="478">
        <f t="shared" si="135"/>
        <v>0</v>
      </c>
      <c r="AE287" s="402"/>
      <c r="AF287" s="502">
        <f t="shared" si="136"/>
        <v>0</v>
      </c>
      <c r="AG287" s="295"/>
      <c r="AI287" s="504">
        <f t="shared" si="137"/>
        <v>0</v>
      </c>
      <c r="AJ287" s="332"/>
      <c r="AK287" s="290"/>
      <c r="AL287" s="435"/>
      <c r="AM287" s="435"/>
      <c r="AN287" s="435"/>
      <c r="AO287" s="435"/>
      <c r="AP287" s="435"/>
      <c r="AQ287" s="435"/>
      <c r="AR287" s="435"/>
      <c r="AS287" s="435"/>
      <c r="AT287" s="435"/>
      <c r="AU287" s="435"/>
      <c r="AV287" s="402"/>
      <c r="AW287" s="435"/>
      <c r="AX287" s="292"/>
    </row>
    <row r="288" spans="1:50" s="293" customFormat="1" ht="18.75" customHeight="1">
      <c r="A288" s="517" t="s">
        <v>271</v>
      </c>
      <c r="B288" s="307" t="s">
        <v>375</v>
      </c>
      <c r="C288" s="308" t="s">
        <v>64</v>
      </c>
      <c r="D288" s="290">
        <v>2</v>
      </c>
      <c r="E288" s="291">
        <f t="shared" si="140"/>
        <v>107.1</v>
      </c>
      <c r="F288" s="320">
        <v>214.2</v>
      </c>
      <c r="G288" s="10">
        <f t="shared" si="120"/>
        <v>21.42</v>
      </c>
      <c r="H288" s="10">
        <f t="shared" si="121"/>
        <v>235.62</v>
      </c>
      <c r="I288" s="10">
        <f t="shared" si="122"/>
        <v>18.849600000000002</v>
      </c>
      <c r="J288" s="10">
        <f t="shared" si="123"/>
        <v>254.46960000000001</v>
      </c>
      <c r="K288" s="65">
        <f t="shared" si="124"/>
        <v>7.6340880000000002</v>
      </c>
      <c r="L288" s="10">
        <f t="shared" si="125"/>
        <v>262.10368800000003</v>
      </c>
      <c r="M288" s="10">
        <f t="shared" si="126"/>
        <v>47.178663840000006</v>
      </c>
      <c r="N288" s="10">
        <f t="shared" si="127"/>
        <v>309.28235184000005</v>
      </c>
      <c r="O288" s="402">
        <v>70</v>
      </c>
      <c r="P288" s="414">
        <f t="shared" si="109"/>
        <v>21649.764628800003</v>
      </c>
      <c r="Q288" s="292"/>
      <c r="S288" s="445" t="s">
        <v>64</v>
      </c>
      <c r="T288" s="290">
        <v>2</v>
      </c>
      <c r="U288" s="435">
        <v>95</v>
      </c>
      <c r="V288" s="432">
        <f t="shared" si="138"/>
        <v>190</v>
      </c>
      <c r="W288" s="432">
        <f t="shared" si="128"/>
        <v>19</v>
      </c>
      <c r="X288" s="432">
        <f t="shared" si="129"/>
        <v>209</v>
      </c>
      <c r="Y288" s="478">
        <f t="shared" si="130"/>
        <v>16.72</v>
      </c>
      <c r="Z288" s="478">
        <f t="shared" si="131"/>
        <v>225.72</v>
      </c>
      <c r="AA288" s="478">
        <f t="shared" si="132"/>
        <v>6.7715999999999994</v>
      </c>
      <c r="AB288" s="478">
        <f t="shared" si="133"/>
        <v>232.49160000000001</v>
      </c>
      <c r="AC288" s="478">
        <f t="shared" si="134"/>
        <v>41.848487999999996</v>
      </c>
      <c r="AD288" s="478">
        <f t="shared" si="135"/>
        <v>274.34008799999998</v>
      </c>
      <c r="AE288" s="402">
        <v>70</v>
      </c>
      <c r="AF288" s="502">
        <f t="shared" si="136"/>
        <v>19203.80616</v>
      </c>
      <c r="AG288" s="295"/>
      <c r="AI288" s="504">
        <f t="shared" si="137"/>
        <v>2445.9584688000032</v>
      </c>
      <c r="AJ288" s="308" t="s">
        <v>64</v>
      </c>
      <c r="AK288" s="290">
        <v>2</v>
      </c>
      <c r="AL288" s="435"/>
      <c r="AM288" s="435"/>
      <c r="AN288" s="435"/>
      <c r="AO288" s="435"/>
      <c r="AP288" s="435"/>
      <c r="AQ288" s="435"/>
      <c r="AR288" s="435"/>
      <c r="AS288" s="435"/>
      <c r="AT288" s="435"/>
      <c r="AU288" s="435"/>
      <c r="AV288" s="402">
        <v>70</v>
      </c>
      <c r="AW288" s="435"/>
      <c r="AX288" s="292"/>
    </row>
    <row r="289" spans="1:50" s="293" customFormat="1" ht="18.5">
      <c r="A289" s="517" t="s">
        <v>691</v>
      </c>
      <c r="B289" s="307" t="s">
        <v>380</v>
      </c>
      <c r="C289" s="308" t="s">
        <v>64</v>
      </c>
      <c r="D289" s="290">
        <v>1</v>
      </c>
      <c r="E289" s="291">
        <f t="shared" si="140"/>
        <v>81.094317073170771</v>
      </c>
      <c r="F289" s="320">
        <v>81.094317073170771</v>
      </c>
      <c r="G289" s="10">
        <f t="shared" si="120"/>
        <v>8.1094317073170767</v>
      </c>
      <c r="H289" s="10">
        <f t="shared" si="121"/>
        <v>89.203748780487842</v>
      </c>
      <c r="I289" s="10">
        <f t="shared" si="122"/>
        <v>7.1362999024390277</v>
      </c>
      <c r="J289" s="10">
        <f t="shared" si="123"/>
        <v>96.340048682926863</v>
      </c>
      <c r="K289" s="65">
        <f t="shared" si="124"/>
        <v>2.8902014604878059</v>
      </c>
      <c r="L289" s="10">
        <f t="shared" si="125"/>
        <v>99.230250143414665</v>
      </c>
      <c r="M289" s="10">
        <f t="shared" si="126"/>
        <v>17.861445025814639</v>
      </c>
      <c r="N289" s="10">
        <f t="shared" si="127"/>
        <v>117.0916951692293</v>
      </c>
      <c r="O289" s="402">
        <v>35</v>
      </c>
      <c r="P289" s="414">
        <f t="shared" si="109"/>
        <v>4098.2093309230258</v>
      </c>
      <c r="Q289" s="292"/>
      <c r="S289" s="445" t="s">
        <v>64</v>
      </c>
      <c r="T289" s="290">
        <v>1</v>
      </c>
      <c r="U289" s="435">
        <v>50</v>
      </c>
      <c r="V289" s="432">
        <f t="shared" si="138"/>
        <v>50</v>
      </c>
      <c r="W289" s="432">
        <f t="shared" si="128"/>
        <v>5</v>
      </c>
      <c r="X289" s="432">
        <f t="shared" si="129"/>
        <v>55</v>
      </c>
      <c r="Y289" s="478">
        <f t="shared" si="130"/>
        <v>4.4000000000000004</v>
      </c>
      <c r="Z289" s="478">
        <f t="shared" si="131"/>
        <v>59.4</v>
      </c>
      <c r="AA289" s="478">
        <f t="shared" si="132"/>
        <v>1.7819999999999998</v>
      </c>
      <c r="AB289" s="478">
        <f t="shared" si="133"/>
        <v>61.181999999999995</v>
      </c>
      <c r="AC289" s="478">
        <f t="shared" si="134"/>
        <v>11.012759999999998</v>
      </c>
      <c r="AD289" s="478">
        <f t="shared" si="135"/>
        <v>72.194759999999988</v>
      </c>
      <c r="AE289" s="402">
        <v>35</v>
      </c>
      <c r="AF289" s="502">
        <f t="shared" si="136"/>
        <v>2526.8165999999997</v>
      </c>
      <c r="AG289" s="295"/>
      <c r="AI289" s="504">
        <f t="shared" si="137"/>
        <v>1571.3927309230262</v>
      </c>
      <c r="AJ289" s="308" t="s">
        <v>64</v>
      </c>
      <c r="AK289" s="290">
        <v>1</v>
      </c>
      <c r="AL289" s="435"/>
      <c r="AM289" s="435"/>
      <c r="AN289" s="435"/>
      <c r="AO289" s="435"/>
      <c r="AP289" s="435"/>
      <c r="AQ289" s="435"/>
      <c r="AR289" s="435"/>
      <c r="AS289" s="435"/>
      <c r="AT289" s="435"/>
      <c r="AU289" s="435"/>
      <c r="AV289" s="402">
        <v>35</v>
      </c>
      <c r="AW289" s="435"/>
      <c r="AX289" s="292"/>
    </row>
    <row r="290" spans="1:50" s="293" customFormat="1" ht="36" customHeight="1">
      <c r="A290" s="517" t="s">
        <v>692</v>
      </c>
      <c r="B290" s="307" t="s">
        <v>376</v>
      </c>
      <c r="C290" s="308" t="s">
        <v>64</v>
      </c>
      <c r="D290" s="290">
        <v>1</v>
      </c>
      <c r="E290" s="291">
        <f t="shared" si="140"/>
        <v>0</v>
      </c>
      <c r="F290" s="320">
        <v>0</v>
      </c>
      <c r="G290" s="10"/>
      <c r="H290" s="10"/>
      <c r="I290" s="10"/>
      <c r="J290" s="10"/>
      <c r="K290" s="65"/>
      <c r="L290" s="10"/>
      <c r="M290" s="10"/>
      <c r="N290" s="10"/>
      <c r="O290" s="402">
        <v>35</v>
      </c>
      <c r="P290" s="414"/>
      <c r="Q290" s="292" t="s">
        <v>148</v>
      </c>
      <c r="S290" s="445" t="s">
        <v>64</v>
      </c>
      <c r="T290" s="290">
        <v>1</v>
      </c>
      <c r="U290" s="435">
        <v>0</v>
      </c>
      <c r="V290" s="432">
        <f t="shared" si="138"/>
        <v>0</v>
      </c>
      <c r="W290" s="432">
        <f t="shared" si="128"/>
        <v>0</v>
      </c>
      <c r="X290" s="432">
        <f t="shared" si="129"/>
        <v>0</v>
      </c>
      <c r="Y290" s="478">
        <f t="shared" si="130"/>
        <v>0</v>
      </c>
      <c r="Z290" s="478">
        <f t="shared" si="131"/>
        <v>0</v>
      </c>
      <c r="AA290" s="478">
        <f t="shared" si="132"/>
        <v>0</v>
      </c>
      <c r="AB290" s="478">
        <f t="shared" si="133"/>
        <v>0</v>
      </c>
      <c r="AC290" s="478">
        <f t="shared" si="134"/>
        <v>0</v>
      </c>
      <c r="AD290" s="478">
        <f t="shared" si="135"/>
        <v>0</v>
      </c>
      <c r="AE290" s="402">
        <v>35</v>
      </c>
      <c r="AF290" s="502">
        <f t="shared" si="136"/>
        <v>0</v>
      </c>
      <c r="AG290" s="295" t="s">
        <v>148</v>
      </c>
      <c r="AI290" s="504">
        <f t="shared" si="137"/>
        <v>0</v>
      </c>
      <c r="AJ290" s="308" t="s">
        <v>64</v>
      </c>
      <c r="AK290" s="290">
        <v>1</v>
      </c>
      <c r="AL290" s="435"/>
      <c r="AM290" s="435"/>
      <c r="AN290" s="435"/>
      <c r="AO290" s="435"/>
      <c r="AP290" s="435"/>
      <c r="AQ290" s="435"/>
      <c r="AR290" s="435"/>
      <c r="AS290" s="435"/>
      <c r="AT290" s="435"/>
      <c r="AU290" s="435"/>
      <c r="AV290" s="402">
        <v>35</v>
      </c>
      <c r="AW290" s="435"/>
      <c r="AX290" s="292" t="s">
        <v>148</v>
      </c>
    </row>
    <row r="291" spans="1:50" s="293" customFormat="1" ht="18.75" customHeight="1">
      <c r="A291" s="517" t="s">
        <v>693</v>
      </c>
      <c r="B291" s="307" t="s">
        <v>377</v>
      </c>
      <c r="C291" s="308" t="s">
        <v>64</v>
      </c>
      <c r="D291" s="290">
        <v>1</v>
      </c>
      <c r="E291" s="291">
        <f t="shared" si="140"/>
        <v>165.9</v>
      </c>
      <c r="F291" s="320">
        <v>165.9</v>
      </c>
      <c r="G291" s="10">
        <f t="shared" si="120"/>
        <v>16.59</v>
      </c>
      <c r="H291" s="10">
        <f t="shared" si="121"/>
        <v>182.49</v>
      </c>
      <c r="I291" s="10">
        <f t="shared" si="122"/>
        <v>14.599200000000002</v>
      </c>
      <c r="J291" s="10">
        <f t="shared" si="123"/>
        <v>197.08920000000001</v>
      </c>
      <c r="K291" s="65">
        <f t="shared" si="124"/>
        <v>5.9126760000000003</v>
      </c>
      <c r="L291" s="10">
        <f t="shared" si="125"/>
        <v>203.00187600000001</v>
      </c>
      <c r="M291" s="10">
        <f t="shared" si="126"/>
        <v>36.54033768</v>
      </c>
      <c r="N291" s="10">
        <f t="shared" si="127"/>
        <v>239.54221368</v>
      </c>
      <c r="O291" s="402">
        <v>35</v>
      </c>
      <c r="P291" s="414">
        <f t="shared" si="109"/>
        <v>8383.9774787999995</v>
      </c>
      <c r="Q291" s="292"/>
      <c r="S291" s="445" t="s">
        <v>64</v>
      </c>
      <c r="T291" s="290">
        <v>1</v>
      </c>
      <c r="U291" s="435">
        <v>120</v>
      </c>
      <c r="V291" s="432">
        <f t="shared" si="138"/>
        <v>120</v>
      </c>
      <c r="W291" s="432">
        <f t="shared" si="128"/>
        <v>12</v>
      </c>
      <c r="X291" s="432">
        <f t="shared" si="129"/>
        <v>132</v>
      </c>
      <c r="Y291" s="478">
        <f t="shared" si="130"/>
        <v>10.56</v>
      </c>
      <c r="Z291" s="478">
        <f t="shared" si="131"/>
        <v>142.56</v>
      </c>
      <c r="AA291" s="478">
        <f t="shared" si="132"/>
        <v>4.2767999999999997</v>
      </c>
      <c r="AB291" s="478">
        <f t="shared" si="133"/>
        <v>146.83680000000001</v>
      </c>
      <c r="AC291" s="478">
        <f t="shared" si="134"/>
        <v>26.430624000000002</v>
      </c>
      <c r="AD291" s="478">
        <f t="shared" si="135"/>
        <v>173.26742400000001</v>
      </c>
      <c r="AE291" s="402">
        <v>35</v>
      </c>
      <c r="AF291" s="502">
        <f t="shared" si="136"/>
        <v>6064.3598400000001</v>
      </c>
      <c r="AG291" s="295"/>
      <c r="AI291" s="504">
        <f t="shared" si="137"/>
        <v>2319.6176387999994</v>
      </c>
      <c r="AJ291" s="308" t="s">
        <v>64</v>
      </c>
      <c r="AK291" s="290">
        <v>1</v>
      </c>
      <c r="AL291" s="435"/>
      <c r="AM291" s="435"/>
      <c r="AN291" s="435"/>
      <c r="AO291" s="435"/>
      <c r="AP291" s="435"/>
      <c r="AQ291" s="435"/>
      <c r="AR291" s="435"/>
      <c r="AS291" s="435"/>
      <c r="AT291" s="435"/>
      <c r="AU291" s="435"/>
      <c r="AV291" s="402">
        <v>35</v>
      </c>
      <c r="AW291" s="435"/>
      <c r="AX291" s="292"/>
    </row>
    <row r="292" spans="1:50" s="293" customFormat="1" ht="19.5" customHeight="1" thickBot="1">
      <c r="A292" s="521" t="s">
        <v>694</v>
      </c>
      <c r="B292" s="341" t="s">
        <v>378</v>
      </c>
      <c r="C292" s="330" t="s">
        <v>292</v>
      </c>
      <c r="D292" s="288">
        <v>0.72814377999999991</v>
      </c>
      <c r="E292" s="291">
        <f t="shared" si="140"/>
        <v>140.70000000000002</v>
      </c>
      <c r="F292" s="326">
        <v>102.449829846</v>
      </c>
      <c r="G292" s="81">
        <f t="shared" si="120"/>
        <v>10.2449829846</v>
      </c>
      <c r="H292" s="81">
        <f t="shared" si="121"/>
        <v>112.6948128306</v>
      </c>
      <c r="I292" s="81">
        <f t="shared" si="122"/>
        <v>9.0155850264480009</v>
      </c>
      <c r="J292" s="81">
        <f t="shared" si="123"/>
        <v>121.71039785704801</v>
      </c>
      <c r="K292" s="115">
        <f t="shared" si="124"/>
        <v>3.6513119357114401</v>
      </c>
      <c r="L292" s="81">
        <f t="shared" si="125"/>
        <v>125.36170979275944</v>
      </c>
      <c r="M292" s="81">
        <f t="shared" si="126"/>
        <v>22.565107762696698</v>
      </c>
      <c r="N292" s="81">
        <f t="shared" si="127"/>
        <v>147.92681755545613</v>
      </c>
      <c r="O292" s="406">
        <f>D292*O286</f>
        <v>25.485032299999997</v>
      </c>
      <c r="P292" s="415">
        <f t="shared" si="109"/>
        <v>3769.9197234370058</v>
      </c>
      <c r="Q292" s="289"/>
      <c r="S292" s="445" t="s">
        <v>292</v>
      </c>
      <c r="T292" s="288">
        <v>0.72814377999999991</v>
      </c>
      <c r="U292" s="435">
        <v>110</v>
      </c>
      <c r="V292" s="432">
        <f t="shared" si="138"/>
        <v>80.095815799999997</v>
      </c>
      <c r="W292" s="432">
        <f t="shared" si="128"/>
        <v>8.0095815800000008</v>
      </c>
      <c r="X292" s="432">
        <f t="shared" si="129"/>
        <v>88.105397379999999</v>
      </c>
      <c r="Y292" s="478">
        <f t="shared" si="130"/>
        <v>7.0484317904000005</v>
      </c>
      <c r="Z292" s="478">
        <f t="shared" si="131"/>
        <v>95.153829170400002</v>
      </c>
      <c r="AA292" s="478">
        <f t="shared" si="132"/>
        <v>2.854614875112</v>
      </c>
      <c r="AB292" s="478">
        <f t="shared" si="133"/>
        <v>98.008444045512007</v>
      </c>
      <c r="AC292" s="478">
        <f t="shared" si="134"/>
        <v>17.64151992819216</v>
      </c>
      <c r="AD292" s="478">
        <f t="shared" si="135"/>
        <v>115.64996397370416</v>
      </c>
      <c r="AE292" s="406">
        <v>25.485032299999997</v>
      </c>
      <c r="AF292" s="502">
        <f t="shared" si="136"/>
        <v>2947.3430673636867</v>
      </c>
      <c r="AG292" s="295"/>
      <c r="AI292" s="504">
        <f t="shared" si="137"/>
        <v>822.5766560733191</v>
      </c>
      <c r="AJ292" s="330" t="s">
        <v>292</v>
      </c>
      <c r="AK292" s="288">
        <v>0.72814377999999991</v>
      </c>
      <c r="AL292" s="435"/>
      <c r="AM292" s="435"/>
      <c r="AN292" s="435"/>
      <c r="AO292" s="435"/>
      <c r="AP292" s="435"/>
      <c r="AQ292" s="435"/>
      <c r="AR292" s="435"/>
      <c r="AS292" s="435"/>
      <c r="AT292" s="435"/>
      <c r="AU292" s="435"/>
      <c r="AV292" s="406">
        <f>AK292*AV286</f>
        <v>25.485032299999997</v>
      </c>
      <c r="AW292" s="435"/>
      <c r="AX292" s="289"/>
    </row>
    <row r="293" spans="1:50" s="293" customFormat="1" ht="72" customHeight="1">
      <c r="A293" s="520" t="s">
        <v>439</v>
      </c>
      <c r="B293" s="340" t="s">
        <v>782</v>
      </c>
      <c r="C293" s="334" t="s">
        <v>292</v>
      </c>
      <c r="D293" s="315">
        <v>1.9130600000000002</v>
      </c>
      <c r="E293" s="291">
        <f t="shared" si="140"/>
        <v>131.51999999999998</v>
      </c>
      <c r="F293" s="324">
        <v>251.60565119999998</v>
      </c>
      <c r="G293" s="8">
        <f t="shared" si="120"/>
        <v>25.160565120000001</v>
      </c>
      <c r="H293" s="8">
        <f t="shared" si="121"/>
        <v>276.76621632000001</v>
      </c>
      <c r="I293" s="8">
        <f t="shared" si="122"/>
        <v>22.141297305600002</v>
      </c>
      <c r="J293" s="8">
        <f t="shared" si="123"/>
        <v>298.90751362560002</v>
      </c>
      <c r="K293" s="79">
        <f t="shared" si="124"/>
        <v>8.9672254087679999</v>
      </c>
      <c r="L293" s="8">
        <f t="shared" si="125"/>
        <v>307.87473903436802</v>
      </c>
      <c r="M293" s="8">
        <f t="shared" si="126"/>
        <v>55.417453026186244</v>
      </c>
      <c r="N293" s="8">
        <f t="shared" si="127"/>
        <v>363.29219206055427</v>
      </c>
      <c r="O293" s="399">
        <v>4</v>
      </c>
      <c r="P293" s="400">
        <f t="shared" si="109"/>
        <v>1453.1687682422171</v>
      </c>
      <c r="Q293" s="317"/>
      <c r="S293" s="444" t="s">
        <v>292</v>
      </c>
      <c r="T293" s="315">
        <v>1.9130600000000002</v>
      </c>
      <c r="U293" s="435">
        <v>80</v>
      </c>
      <c r="V293" s="432">
        <f t="shared" si="138"/>
        <v>153.04480000000001</v>
      </c>
      <c r="W293" s="432">
        <f t="shared" si="128"/>
        <v>15.304480000000002</v>
      </c>
      <c r="X293" s="432">
        <f t="shared" si="129"/>
        <v>168.34928000000002</v>
      </c>
      <c r="Y293" s="478">
        <f t="shared" si="130"/>
        <v>13.467942400000002</v>
      </c>
      <c r="Z293" s="478">
        <f t="shared" si="131"/>
        <v>181.81722240000002</v>
      </c>
      <c r="AA293" s="478">
        <f t="shared" si="132"/>
        <v>5.4545166720000005</v>
      </c>
      <c r="AB293" s="478">
        <f t="shared" si="133"/>
        <v>187.27173907200003</v>
      </c>
      <c r="AC293" s="478">
        <f t="shared" si="134"/>
        <v>33.708913032960005</v>
      </c>
      <c r="AD293" s="478">
        <f t="shared" si="135"/>
        <v>220.98065210496003</v>
      </c>
      <c r="AE293" s="399">
        <v>4</v>
      </c>
      <c r="AF293" s="502">
        <f t="shared" si="136"/>
        <v>883.92260841984012</v>
      </c>
      <c r="AG293" s="295"/>
      <c r="AI293" s="504">
        <f t="shared" si="137"/>
        <v>569.24615982237697</v>
      </c>
      <c r="AJ293" s="334" t="s">
        <v>292</v>
      </c>
      <c r="AK293" s="315">
        <v>1.9130600000000002</v>
      </c>
      <c r="AL293" s="435"/>
      <c r="AM293" s="435"/>
      <c r="AN293" s="435"/>
      <c r="AO293" s="435"/>
      <c r="AP293" s="435"/>
      <c r="AQ293" s="435"/>
      <c r="AR293" s="435"/>
      <c r="AS293" s="435"/>
      <c r="AT293" s="435"/>
      <c r="AU293" s="435"/>
      <c r="AV293" s="399">
        <v>4</v>
      </c>
      <c r="AW293" s="435"/>
      <c r="AX293" s="317"/>
    </row>
    <row r="294" spans="1:50" s="293" customFormat="1" ht="18.75" customHeight="1">
      <c r="A294" s="517"/>
      <c r="B294" s="338" t="s">
        <v>452</v>
      </c>
      <c r="C294" s="332"/>
      <c r="D294" s="290"/>
      <c r="E294" s="291"/>
      <c r="F294" s="320"/>
      <c r="G294" s="16"/>
      <c r="H294" s="16"/>
      <c r="I294" s="16"/>
      <c r="J294" s="16"/>
      <c r="K294" s="143"/>
      <c r="L294" s="16"/>
      <c r="M294" s="16"/>
      <c r="N294" s="16"/>
      <c r="O294" s="402"/>
      <c r="P294" s="414"/>
      <c r="Q294" s="292"/>
      <c r="S294" s="444"/>
      <c r="T294" s="290"/>
      <c r="U294" s="435"/>
      <c r="V294" s="432">
        <f t="shared" si="138"/>
        <v>0</v>
      </c>
      <c r="W294" s="432">
        <f t="shared" si="128"/>
        <v>0</v>
      </c>
      <c r="X294" s="432">
        <f t="shared" si="129"/>
        <v>0</v>
      </c>
      <c r="Y294" s="478">
        <f t="shared" si="130"/>
        <v>0</v>
      </c>
      <c r="Z294" s="478">
        <f t="shared" si="131"/>
        <v>0</v>
      </c>
      <c r="AA294" s="478">
        <f t="shared" si="132"/>
        <v>0</v>
      </c>
      <c r="AB294" s="478">
        <f t="shared" si="133"/>
        <v>0</v>
      </c>
      <c r="AC294" s="478">
        <f t="shared" si="134"/>
        <v>0</v>
      </c>
      <c r="AD294" s="478">
        <f t="shared" si="135"/>
        <v>0</v>
      </c>
      <c r="AE294" s="402"/>
      <c r="AF294" s="502">
        <f t="shared" si="136"/>
        <v>0</v>
      </c>
      <c r="AG294" s="295"/>
      <c r="AI294" s="504">
        <f t="shared" si="137"/>
        <v>0</v>
      </c>
      <c r="AJ294" s="332"/>
      <c r="AK294" s="290"/>
      <c r="AL294" s="435"/>
      <c r="AM294" s="435"/>
      <c r="AN294" s="435"/>
      <c r="AO294" s="435"/>
      <c r="AP294" s="435"/>
      <c r="AQ294" s="435"/>
      <c r="AR294" s="435"/>
      <c r="AS294" s="435"/>
      <c r="AT294" s="435"/>
      <c r="AU294" s="435"/>
      <c r="AV294" s="402"/>
      <c r="AW294" s="435"/>
      <c r="AX294" s="292"/>
    </row>
    <row r="295" spans="1:50" s="293" customFormat="1" ht="18.75" customHeight="1">
      <c r="A295" s="517" t="s">
        <v>273</v>
      </c>
      <c r="B295" s="307" t="s">
        <v>375</v>
      </c>
      <c r="C295" s="308" t="s">
        <v>64</v>
      </c>
      <c r="D295" s="290">
        <v>3</v>
      </c>
      <c r="E295" s="291">
        <f t="shared" si="140"/>
        <v>107.10000000000001</v>
      </c>
      <c r="F295" s="320">
        <v>321.3</v>
      </c>
      <c r="G295" s="10">
        <f t="shared" si="120"/>
        <v>32.130000000000003</v>
      </c>
      <c r="H295" s="10">
        <f t="shared" si="121"/>
        <v>353.43</v>
      </c>
      <c r="I295" s="10">
        <f t="shared" si="122"/>
        <v>28.2744</v>
      </c>
      <c r="J295" s="10">
        <f t="shared" si="123"/>
        <v>381.70440000000002</v>
      </c>
      <c r="K295" s="65">
        <f t="shared" si="124"/>
        <v>11.451131999999999</v>
      </c>
      <c r="L295" s="10">
        <f t="shared" si="125"/>
        <v>393.15553199999999</v>
      </c>
      <c r="M295" s="10">
        <f t="shared" si="126"/>
        <v>70.767995759999991</v>
      </c>
      <c r="N295" s="10">
        <f t="shared" si="127"/>
        <v>463.92352775999996</v>
      </c>
      <c r="O295" s="402">
        <v>12</v>
      </c>
      <c r="P295" s="414">
        <f t="shared" si="109"/>
        <v>5567.082333119999</v>
      </c>
      <c r="Q295" s="292"/>
      <c r="S295" s="445" t="s">
        <v>64</v>
      </c>
      <c r="T295" s="290">
        <v>3</v>
      </c>
      <c r="U295" s="435">
        <v>95</v>
      </c>
      <c r="V295" s="432">
        <f t="shared" si="138"/>
        <v>285</v>
      </c>
      <c r="W295" s="432">
        <f t="shared" si="128"/>
        <v>28.5</v>
      </c>
      <c r="X295" s="432">
        <f t="shared" si="129"/>
        <v>313.5</v>
      </c>
      <c r="Y295" s="478">
        <f t="shared" si="130"/>
        <v>25.080000000000002</v>
      </c>
      <c r="Z295" s="478">
        <f t="shared" si="131"/>
        <v>338.58</v>
      </c>
      <c r="AA295" s="478">
        <f t="shared" si="132"/>
        <v>10.157399999999999</v>
      </c>
      <c r="AB295" s="478">
        <f t="shared" si="133"/>
        <v>348.73739999999998</v>
      </c>
      <c r="AC295" s="478">
        <f t="shared" si="134"/>
        <v>62.772731999999991</v>
      </c>
      <c r="AD295" s="478">
        <f t="shared" si="135"/>
        <v>411.510132</v>
      </c>
      <c r="AE295" s="402">
        <v>12</v>
      </c>
      <c r="AF295" s="502">
        <f t="shared" si="136"/>
        <v>4938.1215840000004</v>
      </c>
      <c r="AG295" s="295"/>
      <c r="AI295" s="504">
        <f t="shared" si="137"/>
        <v>628.96074911999858</v>
      </c>
      <c r="AJ295" s="308" t="s">
        <v>64</v>
      </c>
      <c r="AK295" s="290">
        <v>3</v>
      </c>
      <c r="AL295" s="435"/>
      <c r="AM295" s="435"/>
      <c r="AN295" s="435"/>
      <c r="AO295" s="435"/>
      <c r="AP295" s="435"/>
      <c r="AQ295" s="435"/>
      <c r="AR295" s="435"/>
      <c r="AS295" s="435"/>
      <c r="AT295" s="435"/>
      <c r="AU295" s="435"/>
      <c r="AV295" s="402">
        <v>12</v>
      </c>
      <c r="AW295" s="435"/>
      <c r="AX295" s="292"/>
    </row>
    <row r="296" spans="1:50" s="293" customFormat="1" ht="36" customHeight="1">
      <c r="A296" s="517" t="s">
        <v>695</v>
      </c>
      <c r="B296" s="307" t="s">
        <v>376</v>
      </c>
      <c r="C296" s="308" t="s">
        <v>64</v>
      </c>
      <c r="D296" s="290">
        <v>1</v>
      </c>
      <c r="E296" s="291">
        <f t="shared" si="140"/>
        <v>0</v>
      </c>
      <c r="F296" s="320">
        <v>0</v>
      </c>
      <c r="G296" s="10"/>
      <c r="H296" s="10"/>
      <c r="I296" s="10"/>
      <c r="J296" s="10"/>
      <c r="K296" s="65"/>
      <c r="L296" s="10"/>
      <c r="M296" s="10"/>
      <c r="N296" s="10"/>
      <c r="O296" s="402">
        <v>4</v>
      </c>
      <c r="P296" s="414"/>
      <c r="Q296" s="292" t="s">
        <v>148</v>
      </c>
      <c r="S296" s="445" t="s">
        <v>64</v>
      </c>
      <c r="T296" s="290">
        <v>1</v>
      </c>
      <c r="U296" s="435">
        <v>0</v>
      </c>
      <c r="V296" s="432">
        <f t="shared" si="138"/>
        <v>0</v>
      </c>
      <c r="W296" s="432">
        <f t="shared" si="128"/>
        <v>0</v>
      </c>
      <c r="X296" s="432">
        <f t="shared" si="129"/>
        <v>0</v>
      </c>
      <c r="Y296" s="478">
        <f t="shared" si="130"/>
        <v>0</v>
      </c>
      <c r="Z296" s="478">
        <f t="shared" si="131"/>
        <v>0</v>
      </c>
      <c r="AA296" s="478">
        <f t="shared" si="132"/>
        <v>0</v>
      </c>
      <c r="AB296" s="478">
        <f t="shared" si="133"/>
        <v>0</v>
      </c>
      <c r="AC296" s="478">
        <f t="shared" si="134"/>
        <v>0</v>
      </c>
      <c r="AD296" s="478">
        <f t="shared" si="135"/>
        <v>0</v>
      </c>
      <c r="AE296" s="402">
        <v>4</v>
      </c>
      <c r="AF296" s="502">
        <f t="shared" si="136"/>
        <v>0</v>
      </c>
      <c r="AG296" s="295" t="s">
        <v>148</v>
      </c>
      <c r="AI296" s="504">
        <f t="shared" si="137"/>
        <v>0</v>
      </c>
      <c r="AJ296" s="308" t="s">
        <v>64</v>
      </c>
      <c r="AK296" s="290">
        <v>1</v>
      </c>
      <c r="AL296" s="435"/>
      <c r="AM296" s="435"/>
      <c r="AN296" s="435"/>
      <c r="AO296" s="435"/>
      <c r="AP296" s="435"/>
      <c r="AQ296" s="435"/>
      <c r="AR296" s="435"/>
      <c r="AS296" s="435"/>
      <c r="AT296" s="435"/>
      <c r="AU296" s="435"/>
      <c r="AV296" s="402">
        <v>4</v>
      </c>
      <c r="AW296" s="435"/>
      <c r="AX296" s="292" t="s">
        <v>148</v>
      </c>
    </row>
    <row r="297" spans="1:50" s="293" customFormat="1" ht="18.75" customHeight="1">
      <c r="A297" s="517" t="s">
        <v>696</v>
      </c>
      <c r="B297" s="307" t="s">
        <v>377</v>
      </c>
      <c r="C297" s="308" t="s">
        <v>64</v>
      </c>
      <c r="D297" s="290">
        <v>1</v>
      </c>
      <c r="E297" s="291">
        <f t="shared" si="140"/>
        <v>165.9</v>
      </c>
      <c r="F297" s="320">
        <v>165.9</v>
      </c>
      <c r="G297" s="10">
        <f t="shared" si="120"/>
        <v>16.59</v>
      </c>
      <c r="H297" s="10">
        <f t="shared" si="121"/>
        <v>182.49</v>
      </c>
      <c r="I297" s="10">
        <f t="shared" si="122"/>
        <v>14.599200000000002</v>
      </c>
      <c r="J297" s="10">
        <f t="shared" si="123"/>
        <v>197.08920000000001</v>
      </c>
      <c r="K297" s="65">
        <f t="shared" si="124"/>
        <v>5.9126760000000003</v>
      </c>
      <c r="L297" s="10">
        <f t="shared" si="125"/>
        <v>203.00187600000001</v>
      </c>
      <c r="M297" s="10">
        <f t="shared" si="126"/>
        <v>36.54033768</v>
      </c>
      <c r="N297" s="10">
        <f t="shared" si="127"/>
        <v>239.54221368</v>
      </c>
      <c r="O297" s="402">
        <v>4</v>
      </c>
      <c r="P297" s="414">
        <f t="shared" si="109"/>
        <v>958.16885472000001</v>
      </c>
      <c r="Q297" s="292"/>
      <c r="S297" s="445" t="s">
        <v>64</v>
      </c>
      <c r="T297" s="290">
        <v>1</v>
      </c>
      <c r="U297" s="435">
        <v>120</v>
      </c>
      <c r="V297" s="432">
        <f t="shared" si="138"/>
        <v>120</v>
      </c>
      <c r="W297" s="432">
        <f t="shared" si="128"/>
        <v>12</v>
      </c>
      <c r="X297" s="432">
        <f t="shared" si="129"/>
        <v>132</v>
      </c>
      <c r="Y297" s="478">
        <f t="shared" si="130"/>
        <v>10.56</v>
      </c>
      <c r="Z297" s="478">
        <f t="shared" si="131"/>
        <v>142.56</v>
      </c>
      <c r="AA297" s="478">
        <f t="shared" si="132"/>
        <v>4.2767999999999997</v>
      </c>
      <c r="AB297" s="478">
        <f t="shared" si="133"/>
        <v>146.83680000000001</v>
      </c>
      <c r="AC297" s="478">
        <f t="shared" si="134"/>
        <v>26.430624000000002</v>
      </c>
      <c r="AD297" s="478">
        <f t="shared" si="135"/>
        <v>173.26742400000001</v>
      </c>
      <c r="AE297" s="402">
        <v>4</v>
      </c>
      <c r="AF297" s="502">
        <f t="shared" si="136"/>
        <v>693.06969600000002</v>
      </c>
      <c r="AG297" s="295"/>
      <c r="AI297" s="504">
        <f t="shared" si="137"/>
        <v>265.09915871999999</v>
      </c>
      <c r="AJ297" s="308" t="s">
        <v>64</v>
      </c>
      <c r="AK297" s="290">
        <v>1</v>
      </c>
      <c r="AL297" s="435"/>
      <c r="AM297" s="435"/>
      <c r="AN297" s="435"/>
      <c r="AO297" s="435"/>
      <c r="AP297" s="435"/>
      <c r="AQ297" s="435"/>
      <c r="AR297" s="435"/>
      <c r="AS297" s="435"/>
      <c r="AT297" s="435"/>
      <c r="AU297" s="435"/>
      <c r="AV297" s="402">
        <v>4</v>
      </c>
      <c r="AW297" s="435"/>
      <c r="AX297" s="292"/>
    </row>
    <row r="298" spans="1:50" s="293" customFormat="1" ht="19.5" customHeight="1" thickBot="1">
      <c r="A298" s="517" t="s">
        <v>697</v>
      </c>
      <c r="B298" s="341" t="s">
        <v>378</v>
      </c>
      <c r="C298" s="330" t="s">
        <v>292</v>
      </c>
      <c r="D298" s="288">
        <v>0.79009378000000008</v>
      </c>
      <c r="E298" s="291">
        <f t="shared" si="140"/>
        <v>140.69999999999999</v>
      </c>
      <c r="F298" s="326">
        <v>111.16619484600001</v>
      </c>
      <c r="G298" s="81">
        <f t="shared" si="120"/>
        <v>11.116619484600001</v>
      </c>
      <c r="H298" s="81">
        <f t="shared" si="121"/>
        <v>122.28281433060002</v>
      </c>
      <c r="I298" s="81">
        <f t="shared" si="122"/>
        <v>9.7826251464480016</v>
      </c>
      <c r="J298" s="81">
        <f t="shared" si="123"/>
        <v>132.06543947704802</v>
      </c>
      <c r="K298" s="115">
        <f t="shared" si="124"/>
        <v>3.9619631843114402</v>
      </c>
      <c r="L298" s="81">
        <f t="shared" si="125"/>
        <v>136.02740266135945</v>
      </c>
      <c r="M298" s="81">
        <f t="shared" si="126"/>
        <v>24.484932479044698</v>
      </c>
      <c r="N298" s="81">
        <f t="shared" si="127"/>
        <v>160.51233514040413</v>
      </c>
      <c r="O298" s="406">
        <f>D298*O293</f>
        <v>3.1603751200000003</v>
      </c>
      <c r="P298" s="415">
        <f t="shared" si="109"/>
        <v>507.279190430835</v>
      </c>
      <c r="Q298" s="289"/>
      <c r="S298" s="445" t="s">
        <v>292</v>
      </c>
      <c r="T298" s="288">
        <v>0.79009378000000008</v>
      </c>
      <c r="U298" s="435">
        <v>110</v>
      </c>
      <c r="V298" s="432">
        <f t="shared" si="138"/>
        <v>86.910315800000006</v>
      </c>
      <c r="W298" s="432">
        <f t="shared" si="128"/>
        <v>8.6910315800000006</v>
      </c>
      <c r="X298" s="432">
        <f t="shared" si="129"/>
        <v>95.601347380000007</v>
      </c>
      <c r="Y298" s="478">
        <f t="shared" si="130"/>
        <v>7.648107790400001</v>
      </c>
      <c r="Z298" s="478">
        <f t="shared" si="131"/>
        <v>103.24945517040001</v>
      </c>
      <c r="AA298" s="478">
        <f t="shared" si="132"/>
        <v>3.0974836551120002</v>
      </c>
      <c r="AB298" s="478">
        <f t="shared" si="133"/>
        <v>106.34693882551201</v>
      </c>
      <c r="AC298" s="478">
        <f t="shared" si="134"/>
        <v>19.142448988592161</v>
      </c>
      <c r="AD298" s="478">
        <f t="shared" si="135"/>
        <v>125.48938781410418</v>
      </c>
      <c r="AE298" s="406">
        <v>3.1603751200000003</v>
      </c>
      <c r="AF298" s="502">
        <f t="shared" si="136"/>
        <v>396.59353907172607</v>
      </c>
      <c r="AG298" s="295"/>
      <c r="AI298" s="504">
        <f t="shared" si="137"/>
        <v>110.68565135910893</v>
      </c>
      <c r="AJ298" s="330" t="s">
        <v>292</v>
      </c>
      <c r="AK298" s="288">
        <v>0.79009378000000008</v>
      </c>
      <c r="AL298" s="435"/>
      <c r="AM298" s="435"/>
      <c r="AN298" s="435"/>
      <c r="AO298" s="435"/>
      <c r="AP298" s="435"/>
      <c r="AQ298" s="435"/>
      <c r="AR298" s="435"/>
      <c r="AS298" s="435"/>
      <c r="AT298" s="435"/>
      <c r="AU298" s="435"/>
      <c r="AV298" s="406">
        <f>AK298*AV293</f>
        <v>3.1603751200000003</v>
      </c>
      <c r="AW298" s="435"/>
      <c r="AX298" s="289"/>
    </row>
    <row r="299" spans="1:50" s="293" customFormat="1" ht="72" customHeight="1">
      <c r="A299" s="517" t="s">
        <v>323</v>
      </c>
      <c r="B299" s="331" t="s">
        <v>781</v>
      </c>
      <c r="C299" s="332" t="s">
        <v>292</v>
      </c>
      <c r="D299" s="290">
        <v>2.0630600000000001</v>
      </c>
      <c r="E299" s="291">
        <f t="shared" si="140"/>
        <v>131.51999999999998</v>
      </c>
      <c r="F299" s="320">
        <v>271.33365119999996</v>
      </c>
      <c r="G299" s="16">
        <f t="shared" si="120"/>
        <v>27.133365119999997</v>
      </c>
      <c r="H299" s="16">
        <f t="shared" si="121"/>
        <v>298.46701631999997</v>
      </c>
      <c r="I299" s="16">
        <f t="shared" si="122"/>
        <v>23.877361305599997</v>
      </c>
      <c r="J299" s="16">
        <f t="shared" si="123"/>
        <v>322.34437762559998</v>
      </c>
      <c r="K299" s="143">
        <f t="shared" si="124"/>
        <v>9.6703313287679986</v>
      </c>
      <c r="L299" s="16">
        <f t="shared" si="125"/>
        <v>332.01470895436796</v>
      </c>
      <c r="M299" s="16">
        <f t="shared" si="126"/>
        <v>59.762647611786228</v>
      </c>
      <c r="N299" s="16">
        <f t="shared" si="127"/>
        <v>391.7773565661542</v>
      </c>
      <c r="O299" s="402">
        <v>1</v>
      </c>
      <c r="P299" s="400">
        <f t="shared" si="109"/>
        <v>391.7773565661542</v>
      </c>
      <c r="Q299" s="292"/>
      <c r="S299" s="444" t="s">
        <v>292</v>
      </c>
      <c r="T299" s="290">
        <v>2.0630600000000001</v>
      </c>
      <c r="U299" s="435">
        <v>80</v>
      </c>
      <c r="V299" s="432">
        <f t="shared" si="138"/>
        <v>165.04480000000001</v>
      </c>
      <c r="W299" s="432">
        <f t="shared" si="128"/>
        <v>16.504480000000001</v>
      </c>
      <c r="X299" s="432">
        <f t="shared" si="129"/>
        <v>181.54928000000001</v>
      </c>
      <c r="Y299" s="478">
        <f t="shared" si="130"/>
        <v>14.523942400000001</v>
      </c>
      <c r="Z299" s="478">
        <f t="shared" si="131"/>
        <v>196.07322240000002</v>
      </c>
      <c r="AA299" s="478">
        <f t="shared" si="132"/>
        <v>5.8821966720000001</v>
      </c>
      <c r="AB299" s="478">
        <f t="shared" si="133"/>
        <v>201.95541907200001</v>
      </c>
      <c r="AC299" s="478">
        <f t="shared" si="134"/>
        <v>36.351975432960003</v>
      </c>
      <c r="AD299" s="478">
        <f t="shared" si="135"/>
        <v>238.30739450496003</v>
      </c>
      <c r="AE299" s="402">
        <v>1</v>
      </c>
      <c r="AF299" s="502">
        <f t="shared" si="136"/>
        <v>238.30739450496003</v>
      </c>
      <c r="AG299" s="295"/>
      <c r="AI299" s="504">
        <f t="shared" si="137"/>
        <v>153.46996206119417</v>
      </c>
      <c r="AJ299" s="332" t="s">
        <v>292</v>
      </c>
      <c r="AK299" s="290">
        <v>2.0630600000000001</v>
      </c>
      <c r="AL299" s="435"/>
      <c r="AM299" s="435"/>
      <c r="AN299" s="435"/>
      <c r="AO299" s="435"/>
      <c r="AP299" s="435"/>
      <c r="AQ299" s="435"/>
      <c r="AR299" s="435"/>
      <c r="AS299" s="435"/>
      <c r="AT299" s="435"/>
      <c r="AU299" s="435"/>
      <c r="AV299" s="402">
        <v>1</v>
      </c>
      <c r="AW299" s="435"/>
      <c r="AX299" s="292"/>
    </row>
    <row r="300" spans="1:50" s="293" customFormat="1" ht="18.75" customHeight="1">
      <c r="A300" s="518"/>
      <c r="B300" s="336" t="s">
        <v>452</v>
      </c>
      <c r="C300" s="332"/>
      <c r="D300" s="290"/>
      <c r="E300" s="291"/>
      <c r="F300" s="320"/>
      <c r="G300" s="16"/>
      <c r="H300" s="16"/>
      <c r="I300" s="16"/>
      <c r="J300" s="16"/>
      <c r="K300" s="143"/>
      <c r="L300" s="16"/>
      <c r="M300" s="16"/>
      <c r="N300" s="16"/>
      <c r="O300" s="402"/>
      <c r="P300" s="414"/>
      <c r="Q300" s="292"/>
      <c r="S300" s="444"/>
      <c r="T300" s="290"/>
      <c r="U300" s="435"/>
      <c r="V300" s="432">
        <f t="shared" si="138"/>
        <v>0</v>
      </c>
      <c r="W300" s="432">
        <f t="shared" si="128"/>
        <v>0</v>
      </c>
      <c r="X300" s="432">
        <f t="shared" si="129"/>
        <v>0</v>
      </c>
      <c r="Y300" s="478">
        <f t="shared" si="130"/>
        <v>0</v>
      </c>
      <c r="Z300" s="478">
        <f t="shared" si="131"/>
        <v>0</v>
      </c>
      <c r="AA300" s="478">
        <f t="shared" si="132"/>
        <v>0</v>
      </c>
      <c r="AB300" s="478">
        <f t="shared" si="133"/>
        <v>0</v>
      </c>
      <c r="AC300" s="478">
        <f t="shared" si="134"/>
        <v>0</v>
      </c>
      <c r="AD300" s="478">
        <f t="shared" si="135"/>
        <v>0</v>
      </c>
      <c r="AE300" s="402"/>
      <c r="AF300" s="502">
        <f t="shared" si="136"/>
        <v>0</v>
      </c>
      <c r="AG300" s="295"/>
      <c r="AI300" s="504">
        <f t="shared" si="137"/>
        <v>0</v>
      </c>
      <c r="AJ300" s="332"/>
      <c r="AK300" s="290"/>
      <c r="AL300" s="435"/>
      <c r="AM300" s="435"/>
      <c r="AN300" s="435"/>
      <c r="AO300" s="435"/>
      <c r="AP300" s="435"/>
      <c r="AQ300" s="435"/>
      <c r="AR300" s="435"/>
      <c r="AS300" s="435"/>
      <c r="AT300" s="435"/>
      <c r="AU300" s="435"/>
      <c r="AV300" s="402"/>
      <c r="AW300" s="435"/>
      <c r="AX300" s="292"/>
    </row>
    <row r="301" spans="1:50" s="293" customFormat="1" ht="18.75" customHeight="1">
      <c r="A301" s="517" t="s">
        <v>274</v>
      </c>
      <c r="B301" s="307" t="s">
        <v>375</v>
      </c>
      <c r="C301" s="308" t="s">
        <v>64</v>
      </c>
      <c r="D301" s="290">
        <v>3</v>
      </c>
      <c r="E301" s="291">
        <f t="shared" si="140"/>
        <v>107.10000000000001</v>
      </c>
      <c r="F301" s="320">
        <v>321.3</v>
      </c>
      <c r="G301" s="10">
        <f t="shared" si="120"/>
        <v>32.130000000000003</v>
      </c>
      <c r="H301" s="10">
        <f t="shared" si="121"/>
        <v>353.43</v>
      </c>
      <c r="I301" s="10">
        <f t="shared" si="122"/>
        <v>28.2744</v>
      </c>
      <c r="J301" s="10">
        <f t="shared" si="123"/>
        <v>381.70440000000002</v>
      </c>
      <c r="K301" s="65">
        <f t="shared" si="124"/>
        <v>11.451131999999999</v>
      </c>
      <c r="L301" s="10">
        <f t="shared" si="125"/>
        <v>393.15553199999999</v>
      </c>
      <c r="M301" s="10">
        <f t="shared" si="126"/>
        <v>70.767995759999991</v>
      </c>
      <c r="N301" s="10">
        <f t="shared" si="127"/>
        <v>463.92352775999996</v>
      </c>
      <c r="O301" s="402">
        <v>3</v>
      </c>
      <c r="P301" s="414">
        <f t="shared" si="109"/>
        <v>1391.7705832799998</v>
      </c>
      <c r="Q301" s="292"/>
      <c r="S301" s="445" t="s">
        <v>64</v>
      </c>
      <c r="T301" s="290">
        <v>3</v>
      </c>
      <c r="U301" s="435">
        <v>95</v>
      </c>
      <c r="V301" s="432">
        <f t="shared" si="138"/>
        <v>285</v>
      </c>
      <c r="W301" s="432">
        <f t="shared" si="128"/>
        <v>28.5</v>
      </c>
      <c r="X301" s="432">
        <f t="shared" si="129"/>
        <v>313.5</v>
      </c>
      <c r="Y301" s="478">
        <f t="shared" si="130"/>
        <v>25.080000000000002</v>
      </c>
      <c r="Z301" s="478">
        <f t="shared" si="131"/>
        <v>338.58</v>
      </c>
      <c r="AA301" s="478">
        <f t="shared" si="132"/>
        <v>10.157399999999999</v>
      </c>
      <c r="AB301" s="478">
        <f t="shared" si="133"/>
        <v>348.73739999999998</v>
      </c>
      <c r="AC301" s="478">
        <f t="shared" si="134"/>
        <v>62.772731999999991</v>
      </c>
      <c r="AD301" s="478">
        <f t="shared" si="135"/>
        <v>411.510132</v>
      </c>
      <c r="AE301" s="402">
        <v>3</v>
      </c>
      <c r="AF301" s="502">
        <f t="shared" si="136"/>
        <v>1234.5303960000001</v>
      </c>
      <c r="AG301" s="295"/>
      <c r="AI301" s="504">
        <f t="shared" si="137"/>
        <v>157.24018727999965</v>
      </c>
      <c r="AJ301" s="308" t="s">
        <v>64</v>
      </c>
      <c r="AK301" s="290">
        <v>3</v>
      </c>
      <c r="AL301" s="435"/>
      <c r="AM301" s="435"/>
      <c r="AN301" s="435"/>
      <c r="AO301" s="435"/>
      <c r="AP301" s="435"/>
      <c r="AQ301" s="435"/>
      <c r="AR301" s="435"/>
      <c r="AS301" s="435"/>
      <c r="AT301" s="435"/>
      <c r="AU301" s="435"/>
      <c r="AV301" s="402">
        <v>3</v>
      </c>
      <c r="AW301" s="435"/>
      <c r="AX301" s="292"/>
    </row>
    <row r="302" spans="1:50" s="293" customFormat="1" ht="18.5">
      <c r="A302" s="517" t="s">
        <v>698</v>
      </c>
      <c r="B302" s="307" t="s">
        <v>380</v>
      </c>
      <c r="C302" s="308" t="s">
        <v>64</v>
      </c>
      <c r="D302" s="290">
        <v>1</v>
      </c>
      <c r="E302" s="291">
        <f t="shared" si="140"/>
        <v>81.094317073170771</v>
      </c>
      <c r="F302" s="320">
        <v>81.094317073170771</v>
      </c>
      <c r="G302" s="10">
        <f t="shared" si="120"/>
        <v>8.1094317073170767</v>
      </c>
      <c r="H302" s="10">
        <f t="shared" si="121"/>
        <v>89.203748780487842</v>
      </c>
      <c r="I302" s="10">
        <f t="shared" si="122"/>
        <v>7.1362999024390277</v>
      </c>
      <c r="J302" s="10">
        <f t="shared" si="123"/>
        <v>96.340048682926863</v>
      </c>
      <c r="K302" s="65">
        <f t="shared" si="124"/>
        <v>2.8902014604878059</v>
      </c>
      <c r="L302" s="10">
        <f t="shared" si="125"/>
        <v>99.230250143414665</v>
      </c>
      <c r="M302" s="10">
        <f t="shared" si="126"/>
        <v>17.861445025814639</v>
      </c>
      <c r="N302" s="10">
        <f t="shared" si="127"/>
        <v>117.0916951692293</v>
      </c>
      <c r="O302" s="402">
        <v>1</v>
      </c>
      <c r="P302" s="414">
        <f t="shared" si="109"/>
        <v>117.0916951692293</v>
      </c>
      <c r="Q302" s="292"/>
      <c r="S302" s="445" t="s">
        <v>64</v>
      </c>
      <c r="T302" s="290">
        <v>1</v>
      </c>
      <c r="U302" s="435">
        <v>50</v>
      </c>
      <c r="V302" s="432">
        <f t="shared" si="138"/>
        <v>50</v>
      </c>
      <c r="W302" s="432">
        <f t="shared" si="128"/>
        <v>5</v>
      </c>
      <c r="X302" s="432">
        <f t="shared" si="129"/>
        <v>55</v>
      </c>
      <c r="Y302" s="478">
        <f t="shared" si="130"/>
        <v>4.4000000000000004</v>
      </c>
      <c r="Z302" s="478">
        <f t="shared" si="131"/>
        <v>59.4</v>
      </c>
      <c r="AA302" s="478">
        <f t="shared" si="132"/>
        <v>1.7819999999999998</v>
      </c>
      <c r="AB302" s="478">
        <f t="shared" si="133"/>
        <v>61.181999999999995</v>
      </c>
      <c r="AC302" s="478">
        <f t="shared" si="134"/>
        <v>11.012759999999998</v>
      </c>
      <c r="AD302" s="478">
        <f t="shared" si="135"/>
        <v>72.194759999999988</v>
      </c>
      <c r="AE302" s="402">
        <v>1</v>
      </c>
      <c r="AF302" s="502">
        <f t="shared" si="136"/>
        <v>72.194759999999988</v>
      </c>
      <c r="AG302" s="295"/>
      <c r="AI302" s="504">
        <f t="shared" si="137"/>
        <v>44.896935169229309</v>
      </c>
      <c r="AJ302" s="308" t="s">
        <v>64</v>
      </c>
      <c r="AK302" s="290">
        <v>1</v>
      </c>
      <c r="AL302" s="435"/>
      <c r="AM302" s="435"/>
      <c r="AN302" s="435"/>
      <c r="AO302" s="435"/>
      <c r="AP302" s="435"/>
      <c r="AQ302" s="435"/>
      <c r="AR302" s="435"/>
      <c r="AS302" s="435"/>
      <c r="AT302" s="435"/>
      <c r="AU302" s="435"/>
      <c r="AV302" s="402">
        <v>1</v>
      </c>
      <c r="AW302" s="435"/>
      <c r="AX302" s="292"/>
    </row>
    <row r="303" spans="1:50" s="293" customFormat="1" ht="36" customHeight="1">
      <c r="A303" s="517" t="s">
        <v>699</v>
      </c>
      <c r="B303" s="307" t="s">
        <v>376</v>
      </c>
      <c r="C303" s="308" t="s">
        <v>64</v>
      </c>
      <c r="D303" s="290">
        <v>1</v>
      </c>
      <c r="E303" s="291">
        <f t="shared" si="140"/>
        <v>0</v>
      </c>
      <c r="F303" s="320">
        <v>0</v>
      </c>
      <c r="G303" s="10"/>
      <c r="H303" s="10"/>
      <c r="I303" s="10"/>
      <c r="J303" s="10"/>
      <c r="K303" s="65"/>
      <c r="L303" s="10"/>
      <c r="M303" s="10"/>
      <c r="N303" s="10"/>
      <c r="O303" s="402">
        <v>1</v>
      </c>
      <c r="P303" s="414"/>
      <c r="Q303" s="292" t="s">
        <v>148</v>
      </c>
      <c r="S303" s="445" t="s">
        <v>64</v>
      </c>
      <c r="T303" s="290">
        <v>1</v>
      </c>
      <c r="U303" s="435">
        <v>0</v>
      </c>
      <c r="V303" s="432">
        <f t="shared" si="138"/>
        <v>0</v>
      </c>
      <c r="W303" s="432">
        <f t="shared" si="128"/>
        <v>0</v>
      </c>
      <c r="X303" s="432">
        <f t="shared" si="129"/>
        <v>0</v>
      </c>
      <c r="Y303" s="478">
        <f t="shared" si="130"/>
        <v>0</v>
      </c>
      <c r="Z303" s="478">
        <f t="shared" si="131"/>
        <v>0</v>
      </c>
      <c r="AA303" s="478">
        <f t="shared" si="132"/>
        <v>0</v>
      </c>
      <c r="AB303" s="478">
        <f t="shared" si="133"/>
        <v>0</v>
      </c>
      <c r="AC303" s="478">
        <f t="shared" si="134"/>
        <v>0</v>
      </c>
      <c r="AD303" s="478">
        <f t="shared" si="135"/>
        <v>0</v>
      </c>
      <c r="AE303" s="402">
        <v>1</v>
      </c>
      <c r="AF303" s="502">
        <f t="shared" si="136"/>
        <v>0</v>
      </c>
      <c r="AG303" s="295" t="s">
        <v>148</v>
      </c>
      <c r="AI303" s="504">
        <f t="shared" si="137"/>
        <v>0</v>
      </c>
      <c r="AJ303" s="308" t="s">
        <v>64</v>
      </c>
      <c r="AK303" s="290">
        <v>1</v>
      </c>
      <c r="AL303" s="435"/>
      <c r="AM303" s="435"/>
      <c r="AN303" s="435"/>
      <c r="AO303" s="435"/>
      <c r="AP303" s="435"/>
      <c r="AQ303" s="435"/>
      <c r="AR303" s="435"/>
      <c r="AS303" s="435"/>
      <c r="AT303" s="435"/>
      <c r="AU303" s="435"/>
      <c r="AV303" s="402">
        <v>1</v>
      </c>
      <c r="AW303" s="435"/>
      <c r="AX303" s="292" t="s">
        <v>148</v>
      </c>
    </row>
    <row r="304" spans="1:50" s="293" customFormat="1" ht="18.75" customHeight="1">
      <c r="A304" s="517" t="s">
        <v>700</v>
      </c>
      <c r="B304" s="307" t="s">
        <v>377</v>
      </c>
      <c r="C304" s="308" t="s">
        <v>64</v>
      </c>
      <c r="D304" s="290">
        <v>1</v>
      </c>
      <c r="E304" s="291">
        <f t="shared" si="140"/>
        <v>165.9</v>
      </c>
      <c r="F304" s="320">
        <v>165.9</v>
      </c>
      <c r="G304" s="10">
        <f t="shared" si="120"/>
        <v>16.59</v>
      </c>
      <c r="H304" s="10">
        <f t="shared" si="121"/>
        <v>182.49</v>
      </c>
      <c r="I304" s="10">
        <f t="shared" si="122"/>
        <v>14.599200000000002</v>
      </c>
      <c r="J304" s="10">
        <f t="shared" si="123"/>
        <v>197.08920000000001</v>
      </c>
      <c r="K304" s="65">
        <f t="shared" si="124"/>
        <v>5.9126760000000003</v>
      </c>
      <c r="L304" s="10">
        <f t="shared" si="125"/>
        <v>203.00187600000001</v>
      </c>
      <c r="M304" s="10">
        <f t="shared" si="126"/>
        <v>36.54033768</v>
      </c>
      <c r="N304" s="10">
        <f t="shared" si="127"/>
        <v>239.54221368</v>
      </c>
      <c r="O304" s="402">
        <v>1</v>
      </c>
      <c r="P304" s="414">
        <f t="shared" si="109"/>
        <v>239.54221368</v>
      </c>
      <c r="Q304" s="292"/>
      <c r="S304" s="445" t="s">
        <v>64</v>
      </c>
      <c r="T304" s="290">
        <v>1</v>
      </c>
      <c r="U304" s="435">
        <v>120</v>
      </c>
      <c r="V304" s="432">
        <f t="shared" si="138"/>
        <v>120</v>
      </c>
      <c r="W304" s="432">
        <f t="shared" si="128"/>
        <v>12</v>
      </c>
      <c r="X304" s="432">
        <f t="shared" si="129"/>
        <v>132</v>
      </c>
      <c r="Y304" s="478">
        <f t="shared" si="130"/>
        <v>10.56</v>
      </c>
      <c r="Z304" s="478">
        <f t="shared" si="131"/>
        <v>142.56</v>
      </c>
      <c r="AA304" s="478">
        <f t="shared" si="132"/>
        <v>4.2767999999999997</v>
      </c>
      <c r="AB304" s="478">
        <f t="shared" si="133"/>
        <v>146.83680000000001</v>
      </c>
      <c r="AC304" s="478">
        <f t="shared" si="134"/>
        <v>26.430624000000002</v>
      </c>
      <c r="AD304" s="478">
        <f t="shared" si="135"/>
        <v>173.26742400000001</v>
      </c>
      <c r="AE304" s="402">
        <v>1</v>
      </c>
      <c r="AF304" s="502">
        <f t="shared" si="136"/>
        <v>173.26742400000001</v>
      </c>
      <c r="AG304" s="295"/>
      <c r="AI304" s="504">
        <f t="shared" si="137"/>
        <v>66.274789679999998</v>
      </c>
      <c r="AJ304" s="308" t="s">
        <v>64</v>
      </c>
      <c r="AK304" s="290">
        <v>1</v>
      </c>
      <c r="AL304" s="435"/>
      <c r="AM304" s="435"/>
      <c r="AN304" s="435"/>
      <c r="AO304" s="435"/>
      <c r="AP304" s="435"/>
      <c r="AQ304" s="435"/>
      <c r="AR304" s="435"/>
      <c r="AS304" s="435"/>
      <c r="AT304" s="435"/>
      <c r="AU304" s="435"/>
      <c r="AV304" s="402">
        <v>1</v>
      </c>
      <c r="AW304" s="435"/>
      <c r="AX304" s="292"/>
    </row>
    <row r="305" spans="1:50" s="293" customFormat="1" ht="19.5" customHeight="1" thickBot="1">
      <c r="A305" s="517" t="s">
        <v>701</v>
      </c>
      <c r="B305" s="327" t="s">
        <v>378</v>
      </c>
      <c r="C305" s="328" t="s">
        <v>292</v>
      </c>
      <c r="D305" s="311">
        <v>0.85204378000000003</v>
      </c>
      <c r="E305" s="291">
        <f t="shared" si="140"/>
        <v>140.70000000000002</v>
      </c>
      <c r="F305" s="321">
        <v>119.88255984600001</v>
      </c>
      <c r="G305" s="37">
        <f t="shared" si="120"/>
        <v>11.988255984600002</v>
      </c>
      <c r="H305" s="37">
        <f t="shared" si="121"/>
        <v>131.87081583060001</v>
      </c>
      <c r="I305" s="37">
        <f t="shared" si="122"/>
        <v>10.549665266448001</v>
      </c>
      <c r="J305" s="37">
        <f t="shared" si="123"/>
        <v>142.420481097048</v>
      </c>
      <c r="K305" s="220">
        <f t="shared" si="124"/>
        <v>4.2726144329114399</v>
      </c>
      <c r="L305" s="37">
        <f t="shared" si="125"/>
        <v>146.69309552995944</v>
      </c>
      <c r="M305" s="37">
        <f t="shared" si="126"/>
        <v>26.404757195392698</v>
      </c>
      <c r="N305" s="37">
        <f t="shared" si="127"/>
        <v>173.09785272535214</v>
      </c>
      <c r="O305" s="404">
        <f>D305*O299</f>
        <v>0.85204378000000003</v>
      </c>
      <c r="P305" s="415">
        <f t="shared" si="109"/>
        <v>147.48694874599235</v>
      </c>
      <c r="Q305" s="312"/>
      <c r="S305" s="445" t="s">
        <v>292</v>
      </c>
      <c r="T305" s="311">
        <v>0.85204378000000003</v>
      </c>
      <c r="U305" s="435">
        <v>110</v>
      </c>
      <c r="V305" s="432">
        <f t="shared" si="138"/>
        <v>93.724815800000002</v>
      </c>
      <c r="W305" s="432">
        <f t="shared" si="128"/>
        <v>9.3724815800000005</v>
      </c>
      <c r="X305" s="432">
        <f t="shared" si="129"/>
        <v>103.09729738</v>
      </c>
      <c r="Y305" s="478">
        <f t="shared" si="130"/>
        <v>8.2477837903999998</v>
      </c>
      <c r="Z305" s="478">
        <f t="shared" si="131"/>
        <v>111.34508117039999</v>
      </c>
      <c r="AA305" s="478">
        <f t="shared" si="132"/>
        <v>3.3403524351119995</v>
      </c>
      <c r="AB305" s="478">
        <f t="shared" si="133"/>
        <v>114.68543360551199</v>
      </c>
      <c r="AC305" s="478">
        <f t="shared" si="134"/>
        <v>20.643378048992158</v>
      </c>
      <c r="AD305" s="478">
        <f t="shared" si="135"/>
        <v>135.32881165450414</v>
      </c>
      <c r="AE305" s="404">
        <v>0.85204378000000003</v>
      </c>
      <c r="AF305" s="502">
        <f t="shared" si="136"/>
        <v>115.30607222501176</v>
      </c>
      <c r="AG305" s="295"/>
      <c r="AI305" s="504">
        <f t="shared" si="137"/>
        <v>32.18087652098059</v>
      </c>
      <c r="AJ305" s="328" t="s">
        <v>292</v>
      </c>
      <c r="AK305" s="311">
        <v>0.85204378000000003</v>
      </c>
      <c r="AL305" s="435"/>
      <c r="AM305" s="435"/>
      <c r="AN305" s="435"/>
      <c r="AO305" s="435"/>
      <c r="AP305" s="435"/>
      <c r="AQ305" s="435"/>
      <c r="AR305" s="435"/>
      <c r="AS305" s="435"/>
      <c r="AT305" s="435"/>
      <c r="AU305" s="435"/>
      <c r="AV305" s="404">
        <f>AK305*AV299</f>
        <v>0.85204378000000003</v>
      </c>
      <c r="AW305" s="435"/>
      <c r="AX305" s="312"/>
    </row>
    <row r="306" spans="1:50" s="293" customFormat="1" ht="72" customHeight="1">
      <c r="A306" s="517" t="s">
        <v>440</v>
      </c>
      <c r="B306" s="340" t="s">
        <v>780</v>
      </c>
      <c r="C306" s="334" t="s">
        <v>292</v>
      </c>
      <c r="D306" s="315">
        <v>2.21306</v>
      </c>
      <c r="E306" s="291">
        <f t="shared" si="140"/>
        <v>131.51999999999998</v>
      </c>
      <c r="F306" s="324">
        <v>291.06165119999997</v>
      </c>
      <c r="G306" s="8">
        <f t="shared" si="120"/>
        <v>29.10616512</v>
      </c>
      <c r="H306" s="8">
        <f t="shared" si="121"/>
        <v>320.16781631999999</v>
      </c>
      <c r="I306" s="8">
        <f t="shared" si="122"/>
        <v>25.6134253056</v>
      </c>
      <c r="J306" s="8">
        <f t="shared" si="123"/>
        <v>345.78124162559999</v>
      </c>
      <c r="K306" s="79">
        <f t="shared" si="124"/>
        <v>10.373437248767999</v>
      </c>
      <c r="L306" s="8">
        <f t="shared" si="125"/>
        <v>356.15467887436796</v>
      </c>
      <c r="M306" s="8">
        <f t="shared" si="126"/>
        <v>64.107842197386233</v>
      </c>
      <c r="N306" s="8">
        <f t="shared" si="127"/>
        <v>420.26252107175418</v>
      </c>
      <c r="O306" s="399">
        <v>1</v>
      </c>
      <c r="P306" s="400">
        <f t="shared" si="109"/>
        <v>420.26252107175418</v>
      </c>
      <c r="Q306" s="317"/>
      <c r="S306" s="444" t="s">
        <v>292</v>
      </c>
      <c r="T306" s="315">
        <v>2.21306</v>
      </c>
      <c r="U306" s="435">
        <v>80</v>
      </c>
      <c r="V306" s="432">
        <f t="shared" si="138"/>
        <v>177.04480000000001</v>
      </c>
      <c r="W306" s="432">
        <f t="shared" si="128"/>
        <v>17.70448</v>
      </c>
      <c r="X306" s="432">
        <f t="shared" si="129"/>
        <v>194.74928</v>
      </c>
      <c r="Y306" s="478">
        <f t="shared" si="130"/>
        <v>15.5799424</v>
      </c>
      <c r="Z306" s="478">
        <f t="shared" si="131"/>
        <v>210.32922239999999</v>
      </c>
      <c r="AA306" s="478">
        <f t="shared" si="132"/>
        <v>6.3098766719999997</v>
      </c>
      <c r="AB306" s="478">
        <f t="shared" si="133"/>
        <v>216.63909907199999</v>
      </c>
      <c r="AC306" s="478">
        <f t="shared" si="134"/>
        <v>38.995037832959994</v>
      </c>
      <c r="AD306" s="478">
        <f t="shared" si="135"/>
        <v>255.63413690495997</v>
      </c>
      <c r="AE306" s="399">
        <v>1</v>
      </c>
      <c r="AF306" s="502">
        <f t="shared" si="136"/>
        <v>255.63413690495997</v>
      </c>
      <c r="AG306" s="295"/>
      <c r="AI306" s="504">
        <f t="shared" si="137"/>
        <v>164.62838416679421</v>
      </c>
      <c r="AJ306" s="334" t="s">
        <v>292</v>
      </c>
      <c r="AK306" s="315">
        <v>2.21306</v>
      </c>
      <c r="AL306" s="435"/>
      <c r="AM306" s="435"/>
      <c r="AN306" s="435"/>
      <c r="AO306" s="435"/>
      <c r="AP306" s="435"/>
      <c r="AQ306" s="435"/>
      <c r="AR306" s="435"/>
      <c r="AS306" s="435"/>
      <c r="AT306" s="435"/>
      <c r="AU306" s="435"/>
      <c r="AV306" s="399">
        <v>1</v>
      </c>
      <c r="AW306" s="435"/>
      <c r="AX306" s="317"/>
    </row>
    <row r="307" spans="1:50" s="293" customFormat="1" ht="18.75" customHeight="1">
      <c r="A307" s="517"/>
      <c r="B307" s="338" t="s">
        <v>452</v>
      </c>
      <c r="C307" s="332"/>
      <c r="D307" s="290"/>
      <c r="E307" s="291"/>
      <c r="F307" s="320"/>
      <c r="G307" s="16"/>
      <c r="H307" s="16"/>
      <c r="I307" s="16"/>
      <c r="J307" s="16"/>
      <c r="K307" s="143"/>
      <c r="L307" s="16"/>
      <c r="M307" s="16"/>
      <c r="N307" s="16"/>
      <c r="O307" s="402"/>
      <c r="P307" s="414"/>
      <c r="Q307" s="292"/>
      <c r="S307" s="444"/>
      <c r="T307" s="290"/>
      <c r="U307" s="435"/>
      <c r="V307" s="432">
        <f t="shared" si="138"/>
        <v>0</v>
      </c>
      <c r="W307" s="432">
        <f t="shared" si="128"/>
        <v>0</v>
      </c>
      <c r="X307" s="432">
        <f t="shared" si="129"/>
        <v>0</v>
      </c>
      <c r="Y307" s="478">
        <f t="shared" si="130"/>
        <v>0</v>
      </c>
      <c r="Z307" s="478">
        <f t="shared" si="131"/>
        <v>0</v>
      </c>
      <c r="AA307" s="478">
        <f t="shared" si="132"/>
        <v>0</v>
      </c>
      <c r="AB307" s="478">
        <f t="shared" si="133"/>
        <v>0</v>
      </c>
      <c r="AC307" s="478">
        <f t="shared" si="134"/>
        <v>0</v>
      </c>
      <c r="AD307" s="478">
        <f t="shared" si="135"/>
        <v>0</v>
      </c>
      <c r="AE307" s="402"/>
      <c r="AF307" s="502">
        <f t="shared" si="136"/>
        <v>0</v>
      </c>
      <c r="AG307" s="295"/>
      <c r="AI307" s="504">
        <f t="shared" si="137"/>
        <v>0</v>
      </c>
      <c r="AJ307" s="332"/>
      <c r="AK307" s="290"/>
      <c r="AL307" s="435"/>
      <c r="AM307" s="435"/>
      <c r="AN307" s="435"/>
      <c r="AO307" s="435"/>
      <c r="AP307" s="435"/>
      <c r="AQ307" s="435"/>
      <c r="AR307" s="435"/>
      <c r="AS307" s="435"/>
      <c r="AT307" s="435"/>
      <c r="AU307" s="435"/>
      <c r="AV307" s="402"/>
      <c r="AW307" s="435"/>
      <c r="AX307" s="292"/>
    </row>
    <row r="308" spans="1:50" s="293" customFormat="1" ht="18.75" customHeight="1">
      <c r="A308" s="517" t="s">
        <v>277</v>
      </c>
      <c r="B308" s="307" t="s">
        <v>375</v>
      </c>
      <c r="C308" s="308" t="s">
        <v>64</v>
      </c>
      <c r="D308" s="290">
        <v>4</v>
      </c>
      <c r="E308" s="291">
        <f t="shared" si="140"/>
        <v>107.1</v>
      </c>
      <c r="F308" s="320">
        <v>428.4</v>
      </c>
      <c r="G308" s="10">
        <f t="shared" si="120"/>
        <v>42.84</v>
      </c>
      <c r="H308" s="10">
        <f t="shared" si="121"/>
        <v>471.24</v>
      </c>
      <c r="I308" s="10">
        <f t="shared" si="122"/>
        <v>37.699200000000005</v>
      </c>
      <c r="J308" s="10">
        <f t="shared" si="123"/>
        <v>508.93920000000003</v>
      </c>
      <c r="K308" s="65">
        <f t="shared" si="124"/>
        <v>15.268176</v>
      </c>
      <c r="L308" s="10">
        <f t="shared" si="125"/>
        <v>524.20737600000007</v>
      </c>
      <c r="M308" s="10">
        <f t="shared" si="126"/>
        <v>94.357327680000012</v>
      </c>
      <c r="N308" s="10">
        <f t="shared" si="127"/>
        <v>618.56470368000009</v>
      </c>
      <c r="O308" s="402">
        <v>4</v>
      </c>
      <c r="P308" s="414">
        <f t="shared" si="109"/>
        <v>2474.2588147200004</v>
      </c>
      <c r="Q308" s="292"/>
      <c r="S308" s="445" t="s">
        <v>64</v>
      </c>
      <c r="T308" s="290">
        <v>4</v>
      </c>
      <c r="U308" s="435">
        <v>95</v>
      </c>
      <c r="V308" s="432">
        <f t="shared" si="138"/>
        <v>380</v>
      </c>
      <c r="W308" s="432">
        <f t="shared" si="128"/>
        <v>38</v>
      </c>
      <c r="X308" s="432">
        <f t="shared" si="129"/>
        <v>418</v>
      </c>
      <c r="Y308" s="478">
        <f t="shared" si="130"/>
        <v>33.44</v>
      </c>
      <c r="Z308" s="478">
        <f t="shared" si="131"/>
        <v>451.44</v>
      </c>
      <c r="AA308" s="478">
        <f t="shared" si="132"/>
        <v>13.543199999999999</v>
      </c>
      <c r="AB308" s="478">
        <f t="shared" si="133"/>
        <v>464.98320000000001</v>
      </c>
      <c r="AC308" s="478">
        <f t="shared" si="134"/>
        <v>83.696975999999992</v>
      </c>
      <c r="AD308" s="478">
        <f t="shared" si="135"/>
        <v>548.68017599999996</v>
      </c>
      <c r="AE308" s="402">
        <v>4</v>
      </c>
      <c r="AF308" s="502">
        <f t="shared" si="136"/>
        <v>2194.7207039999998</v>
      </c>
      <c r="AG308" s="295"/>
      <c r="AI308" s="504">
        <f t="shared" si="137"/>
        <v>279.53811072000053</v>
      </c>
      <c r="AJ308" s="308" t="s">
        <v>64</v>
      </c>
      <c r="AK308" s="290">
        <v>4</v>
      </c>
      <c r="AL308" s="435"/>
      <c r="AM308" s="435"/>
      <c r="AN308" s="435"/>
      <c r="AO308" s="435"/>
      <c r="AP308" s="435"/>
      <c r="AQ308" s="435"/>
      <c r="AR308" s="435"/>
      <c r="AS308" s="435"/>
      <c r="AT308" s="435"/>
      <c r="AU308" s="435"/>
      <c r="AV308" s="402">
        <v>4</v>
      </c>
      <c r="AW308" s="435"/>
      <c r="AX308" s="292"/>
    </row>
    <row r="309" spans="1:50" s="293" customFormat="1" ht="36" customHeight="1">
      <c r="A309" s="517" t="s">
        <v>702</v>
      </c>
      <c r="B309" s="307" t="s">
        <v>376</v>
      </c>
      <c r="C309" s="308" t="s">
        <v>64</v>
      </c>
      <c r="D309" s="290">
        <v>1</v>
      </c>
      <c r="E309" s="291">
        <f t="shared" si="140"/>
        <v>0</v>
      </c>
      <c r="F309" s="320">
        <v>0</v>
      </c>
      <c r="G309" s="10"/>
      <c r="H309" s="10"/>
      <c r="I309" s="10"/>
      <c r="J309" s="10"/>
      <c r="K309" s="65"/>
      <c r="L309" s="10"/>
      <c r="M309" s="10"/>
      <c r="N309" s="10"/>
      <c r="O309" s="402">
        <v>1</v>
      </c>
      <c r="P309" s="414"/>
      <c r="Q309" s="292" t="s">
        <v>148</v>
      </c>
      <c r="S309" s="445" t="s">
        <v>64</v>
      </c>
      <c r="T309" s="290">
        <v>1</v>
      </c>
      <c r="U309" s="435">
        <v>0</v>
      </c>
      <c r="V309" s="432">
        <f t="shared" si="138"/>
        <v>0</v>
      </c>
      <c r="W309" s="432">
        <f t="shared" si="128"/>
        <v>0</v>
      </c>
      <c r="X309" s="432">
        <f t="shared" si="129"/>
        <v>0</v>
      </c>
      <c r="Y309" s="478">
        <f t="shared" si="130"/>
        <v>0</v>
      </c>
      <c r="Z309" s="478">
        <f t="shared" si="131"/>
        <v>0</v>
      </c>
      <c r="AA309" s="478">
        <f t="shared" si="132"/>
        <v>0</v>
      </c>
      <c r="AB309" s="478">
        <f t="shared" si="133"/>
        <v>0</v>
      </c>
      <c r="AC309" s="478">
        <f t="shared" si="134"/>
        <v>0</v>
      </c>
      <c r="AD309" s="478">
        <f t="shared" si="135"/>
        <v>0</v>
      </c>
      <c r="AE309" s="402">
        <v>1</v>
      </c>
      <c r="AF309" s="502">
        <f t="shared" si="136"/>
        <v>0</v>
      </c>
      <c r="AG309" s="295" t="s">
        <v>148</v>
      </c>
      <c r="AI309" s="504">
        <f t="shared" si="137"/>
        <v>0</v>
      </c>
      <c r="AJ309" s="308" t="s">
        <v>64</v>
      </c>
      <c r="AK309" s="290">
        <v>1</v>
      </c>
      <c r="AL309" s="435"/>
      <c r="AM309" s="435"/>
      <c r="AN309" s="435"/>
      <c r="AO309" s="435"/>
      <c r="AP309" s="435"/>
      <c r="AQ309" s="435"/>
      <c r="AR309" s="435"/>
      <c r="AS309" s="435"/>
      <c r="AT309" s="435"/>
      <c r="AU309" s="435"/>
      <c r="AV309" s="402">
        <v>1</v>
      </c>
      <c r="AW309" s="435"/>
      <c r="AX309" s="292" t="s">
        <v>148</v>
      </c>
    </row>
    <row r="310" spans="1:50" s="293" customFormat="1" ht="18.75" customHeight="1">
      <c r="A310" s="517" t="s">
        <v>703</v>
      </c>
      <c r="B310" s="307" t="s">
        <v>377</v>
      </c>
      <c r="C310" s="308" t="s">
        <v>64</v>
      </c>
      <c r="D310" s="290">
        <v>1</v>
      </c>
      <c r="E310" s="291">
        <f t="shared" si="140"/>
        <v>165.9</v>
      </c>
      <c r="F310" s="320">
        <v>165.9</v>
      </c>
      <c r="G310" s="10">
        <f t="shared" si="120"/>
        <v>16.59</v>
      </c>
      <c r="H310" s="10">
        <f t="shared" si="121"/>
        <v>182.49</v>
      </c>
      <c r="I310" s="10">
        <f t="shared" si="122"/>
        <v>14.599200000000002</v>
      </c>
      <c r="J310" s="10">
        <f t="shared" si="123"/>
        <v>197.08920000000001</v>
      </c>
      <c r="K310" s="65">
        <f t="shared" si="124"/>
        <v>5.9126760000000003</v>
      </c>
      <c r="L310" s="10">
        <f t="shared" si="125"/>
        <v>203.00187600000001</v>
      </c>
      <c r="M310" s="10">
        <f t="shared" si="126"/>
        <v>36.54033768</v>
      </c>
      <c r="N310" s="10">
        <f t="shared" si="127"/>
        <v>239.54221368</v>
      </c>
      <c r="O310" s="402">
        <v>1</v>
      </c>
      <c r="P310" s="414">
        <f t="shared" si="109"/>
        <v>239.54221368</v>
      </c>
      <c r="Q310" s="292"/>
      <c r="S310" s="445" t="s">
        <v>64</v>
      </c>
      <c r="T310" s="290">
        <v>1</v>
      </c>
      <c r="U310" s="435">
        <v>120</v>
      </c>
      <c r="V310" s="432">
        <f t="shared" si="138"/>
        <v>120</v>
      </c>
      <c r="W310" s="432">
        <f t="shared" si="128"/>
        <v>12</v>
      </c>
      <c r="X310" s="432">
        <f t="shared" si="129"/>
        <v>132</v>
      </c>
      <c r="Y310" s="478">
        <f t="shared" si="130"/>
        <v>10.56</v>
      </c>
      <c r="Z310" s="478">
        <f t="shared" si="131"/>
        <v>142.56</v>
      </c>
      <c r="AA310" s="478">
        <f t="shared" si="132"/>
        <v>4.2767999999999997</v>
      </c>
      <c r="AB310" s="478">
        <f t="shared" si="133"/>
        <v>146.83680000000001</v>
      </c>
      <c r="AC310" s="478">
        <f t="shared" si="134"/>
        <v>26.430624000000002</v>
      </c>
      <c r="AD310" s="478">
        <f t="shared" si="135"/>
        <v>173.26742400000001</v>
      </c>
      <c r="AE310" s="402">
        <v>1</v>
      </c>
      <c r="AF310" s="502">
        <f t="shared" si="136"/>
        <v>173.26742400000001</v>
      </c>
      <c r="AG310" s="295"/>
      <c r="AI310" s="504">
        <f t="shared" si="137"/>
        <v>66.274789679999998</v>
      </c>
      <c r="AJ310" s="308" t="s">
        <v>64</v>
      </c>
      <c r="AK310" s="290">
        <v>1</v>
      </c>
      <c r="AL310" s="435"/>
      <c r="AM310" s="435"/>
      <c r="AN310" s="435"/>
      <c r="AO310" s="435"/>
      <c r="AP310" s="435"/>
      <c r="AQ310" s="435"/>
      <c r="AR310" s="435"/>
      <c r="AS310" s="435"/>
      <c r="AT310" s="435"/>
      <c r="AU310" s="435"/>
      <c r="AV310" s="402">
        <v>1</v>
      </c>
      <c r="AW310" s="435"/>
      <c r="AX310" s="292"/>
    </row>
    <row r="311" spans="1:50" s="293" customFormat="1" ht="19.5" customHeight="1" thickBot="1">
      <c r="A311" s="517" t="s">
        <v>704</v>
      </c>
      <c r="B311" s="341" t="s">
        <v>378</v>
      </c>
      <c r="C311" s="330" t="s">
        <v>292</v>
      </c>
      <c r="D311" s="288">
        <v>0.91399377999999998</v>
      </c>
      <c r="E311" s="291">
        <f t="shared" si="140"/>
        <v>140.69999999999999</v>
      </c>
      <c r="F311" s="326">
        <v>128.59892484599999</v>
      </c>
      <c r="G311" s="81">
        <f t="shared" si="120"/>
        <v>12.8598924846</v>
      </c>
      <c r="H311" s="81">
        <f t="shared" si="121"/>
        <v>141.4588173306</v>
      </c>
      <c r="I311" s="81">
        <f t="shared" si="122"/>
        <v>11.316705386448</v>
      </c>
      <c r="J311" s="81">
        <f t="shared" si="123"/>
        <v>152.77552271704801</v>
      </c>
      <c r="K311" s="115">
        <f t="shared" si="124"/>
        <v>4.5832656815114401</v>
      </c>
      <c r="L311" s="81">
        <f t="shared" si="125"/>
        <v>157.35878839855945</v>
      </c>
      <c r="M311" s="81">
        <f t="shared" si="126"/>
        <v>28.324581911740701</v>
      </c>
      <c r="N311" s="81">
        <f t="shared" si="127"/>
        <v>185.68337031030015</v>
      </c>
      <c r="O311" s="406">
        <f>D311*O306</f>
        <v>0.91399377999999998</v>
      </c>
      <c r="P311" s="415">
        <f t="shared" si="109"/>
        <v>169.713445513051</v>
      </c>
      <c r="Q311" s="289"/>
      <c r="S311" s="445" t="s">
        <v>292</v>
      </c>
      <c r="T311" s="288">
        <v>0.91399377999999998</v>
      </c>
      <c r="U311" s="435">
        <v>110</v>
      </c>
      <c r="V311" s="432">
        <f t="shared" si="138"/>
        <v>100.5393158</v>
      </c>
      <c r="W311" s="432">
        <f t="shared" si="128"/>
        <v>10.05393158</v>
      </c>
      <c r="X311" s="432">
        <f t="shared" si="129"/>
        <v>110.59324737999999</v>
      </c>
      <c r="Y311" s="478">
        <f t="shared" si="130"/>
        <v>8.8474597904000003</v>
      </c>
      <c r="Z311" s="478">
        <f t="shared" si="131"/>
        <v>119.44070717039999</v>
      </c>
      <c r="AA311" s="478">
        <f t="shared" si="132"/>
        <v>3.5832212151119998</v>
      </c>
      <c r="AB311" s="478">
        <f t="shared" si="133"/>
        <v>123.02392838551199</v>
      </c>
      <c r="AC311" s="478">
        <f t="shared" si="134"/>
        <v>22.144307109392159</v>
      </c>
      <c r="AD311" s="478">
        <f t="shared" si="135"/>
        <v>145.16823549490414</v>
      </c>
      <c r="AE311" s="406">
        <v>0.91399377999999998</v>
      </c>
      <c r="AF311" s="502">
        <f t="shared" si="136"/>
        <v>132.6828642959176</v>
      </c>
      <c r="AG311" s="295"/>
      <c r="AI311" s="504">
        <f t="shared" si="137"/>
        <v>37.030581217133403</v>
      </c>
      <c r="AJ311" s="330" t="s">
        <v>292</v>
      </c>
      <c r="AK311" s="288">
        <v>0.91399377999999998</v>
      </c>
      <c r="AL311" s="435"/>
      <c r="AM311" s="435"/>
      <c r="AN311" s="435"/>
      <c r="AO311" s="435"/>
      <c r="AP311" s="435"/>
      <c r="AQ311" s="435"/>
      <c r="AR311" s="435"/>
      <c r="AS311" s="435"/>
      <c r="AT311" s="435"/>
      <c r="AU311" s="435"/>
      <c r="AV311" s="406">
        <f>AK311*AV306</f>
        <v>0.91399377999999998</v>
      </c>
      <c r="AW311" s="435"/>
      <c r="AX311" s="289"/>
    </row>
    <row r="312" spans="1:50" s="293" customFormat="1" ht="72" customHeight="1">
      <c r="A312" s="517" t="s">
        <v>438</v>
      </c>
      <c r="B312" s="331" t="s">
        <v>779</v>
      </c>
      <c r="C312" s="332" t="s">
        <v>292</v>
      </c>
      <c r="D312" s="290">
        <v>2.3630599999999999</v>
      </c>
      <c r="E312" s="291">
        <f t="shared" si="140"/>
        <v>131.51999999999998</v>
      </c>
      <c r="F312" s="320">
        <v>310.78965119999998</v>
      </c>
      <c r="G312" s="16">
        <f t="shared" si="120"/>
        <v>31.078965119999999</v>
      </c>
      <c r="H312" s="16">
        <f t="shared" si="121"/>
        <v>341.86861632</v>
      </c>
      <c r="I312" s="16">
        <f t="shared" si="122"/>
        <v>27.349489305600002</v>
      </c>
      <c r="J312" s="16">
        <f t="shared" si="123"/>
        <v>369.2181056256</v>
      </c>
      <c r="K312" s="143">
        <f t="shared" si="124"/>
        <v>11.076543168768</v>
      </c>
      <c r="L312" s="16">
        <f t="shared" si="125"/>
        <v>380.29464879436802</v>
      </c>
      <c r="M312" s="16">
        <f t="shared" si="126"/>
        <v>68.453036782986246</v>
      </c>
      <c r="N312" s="16">
        <f t="shared" si="127"/>
        <v>448.74768557735428</v>
      </c>
      <c r="O312" s="402">
        <v>1</v>
      </c>
      <c r="P312" s="400">
        <f t="shared" si="109"/>
        <v>448.74768557735428</v>
      </c>
      <c r="Q312" s="292"/>
      <c r="S312" s="444" t="s">
        <v>292</v>
      </c>
      <c r="T312" s="290">
        <v>2.3630599999999999</v>
      </c>
      <c r="U312" s="435">
        <v>80</v>
      </c>
      <c r="V312" s="432">
        <f t="shared" si="138"/>
        <v>189.04480000000001</v>
      </c>
      <c r="W312" s="432">
        <f t="shared" si="128"/>
        <v>18.904480000000003</v>
      </c>
      <c r="X312" s="432">
        <f t="shared" si="129"/>
        <v>207.94928000000002</v>
      </c>
      <c r="Y312" s="478">
        <f t="shared" si="130"/>
        <v>16.635942400000001</v>
      </c>
      <c r="Z312" s="478">
        <f t="shared" si="131"/>
        <v>224.58522240000002</v>
      </c>
      <c r="AA312" s="478">
        <f t="shared" si="132"/>
        <v>6.7375566720000002</v>
      </c>
      <c r="AB312" s="478">
        <f t="shared" si="133"/>
        <v>231.32277907200003</v>
      </c>
      <c r="AC312" s="478">
        <f t="shared" si="134"/>
        <v>41.638100232960007</v>
      </c>
      <c r="AD312" s="478">
        <f t="shared" si="135"/>
        <v>272.96087930496003</v>
      </c>
      <c r="AE312" s="402">
        <v>1</v>
      </c>
      <c r="AF312" s="502">
        <f t="shared" si="136"/>
        <v>272.96087930496003</v>
      </c>
      <c r="AG312" s="295"/>
      <c r="AI312" s="504">
        <f t="shared" si="137"/>
        <v>175.78680627239424</v>
      </c>
      <c r="AJ312" s="332" t="s">
        <v>292</v>
      </c>
      <c r="AK312" s="290">
        <v>2.3630599999999999</v>
      </c>
      <c r="AL312" s="435"/>
      <c r="AM312" s="435"/>
      <c r="AN312" s="435"/>
      <c r="AO312" s="435"/>
      <c r="AP312" s="435"/>
      <c r="AQ312" s="435"/>
      <c r="AR312" s="435"/>
      <c r="AS312" s="435"/>
      <c r="AT312" s="435"/>
      <c r="AU312" s="435"/>
      <c r="AV312" s="402">
        <v>1</v>
      </c>
      <c r="AW312" s="435"/>
      <c r="AX312" s="292"/>
    </row>
    <row r="313" spans="1:50" s="293" customFormat="1" ht="18.75" customHeight="1">
      <c r="A313" s="517"/>
      <c r="B313" s="338" t="s">
        <v>452</v>
      </c>
      <c r="C313" s="332"/>
      <c r="D313" s="290"/>
      <c r="E313" s="291"/>
      <c r="F313" s="320"/>
      <c r="G313" s="16"/>
      <c r="H313" s="16"/>
      <c r="I313" s="16"/>
      <c r="J313" s="16"/>
      <c r="K313" s="143"/>
      <c r="L313" s="16"/>
      <c r="M313" s="16"/>
      <c r="N313" s="16"/>
      <c r="O313" s="402"/>
      <c r="P313" s="414"/>
      <c r="Q313" s="292"/>
      <c r="S313" s="444"/>
      <c r="T313" s="290"/>
      <c r="U313" s="435"/>
      <c r="V313" s="432">
        <f t="shared" si="138"/>
        <v>0</v>
      </c>
      <c r="W313" s="432">
        <f t="shared" si="128"/>
        <v>0</v>
      </c>
      <c r="X313" s="432">
        <f t="shared" si="129"/>
        <v>0</v>
      </c>
      <c r="Y313" s="478">
        <f t="shared" si="130"/>
        <v>0</v>
      </c>
      <c r="Z313" s="478">
        <f t="shared" si="131"/>
        <v>0</v>
      </c>
      <c r="AA313" s="478">
        <f t="shared" si="132"/>
        <v>0</v>
      </c>
      <c r="AB313" s="478">
        <f t="shared" si="133"/>
        <v>0</v>
      </c>
      <c r="AC313" s="478">
        <f t="shared" si="134"/>
        <v>0</v>
      </c>
      <c r="AD313" s="478">
        <f t="shared" si="135"/>
        <v>0</v>
      </c>
      <c r="AE313" s="402"/>
      <c r="AF313" s="502">
        <f t="shared" si="136"/>
        <v>0</v>
      </c>
      <c r="AG313" s="295"/>
      <c r="AI313" s="504">
        <f t="shared" si="137"/>
        <v>0</v>
      </c>
      <c r="AJ313" s="332"/>
      <c r="AK313" s="290"/>
      <c r="AL313" s="435"/>
      <c r="AM313" s="435"/>
      <c r="AN313" s="435"/>
      <c r="AO313" s="435"/>
      <c r="AP313" s="435"/>
      <c r="AQ313" s="435"/>
      <c r="AR313" s="435"/>
      <c r="AS313" s="435"/>
      <c r="AT313" s="435"/>
      <c r="AU313" s="435"/>
      <c r="AV313" s="402"/>
      <c r="AW313" s="435"/>
      <c r="AX313" s="292"/>
    </row>
    <row r="314" spans="1:50" s="293" customFormat="1" ht="18.75" customHeight="1">
      <c r="A314" s="517" t="s">
        <v>278</v>
      </c>
      <c r="B314" s="307" t="s">
        <v>375</v>
      </c>
      <c r="C314" s="308" t="s">
        <v>64</v>
      </c>
      <c r="D314" s="290">
        <v>4</v>
      </c>
      <c r="E314" s="291">
        <f t="shared" si="140"/>
        <v>107.1</v>
      </c>
      <c r="F314" s="320">
        <v>428.4</v>
      </c>
      <c r="G314" s="10">
        <f t="shared" si="120"/>
        <v>42.84</v>
      </c>
      <c r="H314" s="10">
        <f t="shared" si="121"/>
        <v>471.24</v>
      </c>
      <c r="I314" s="10">
        <f t="shared" si="122"/>
        <v>37.699200000000005</v>
      </c>
      <c r="J314" s="10">
        <f t="shared" si="123"/>
        <v>508.93920000000003</v>
      </c>
      <c r="K314" s="65">
        <f t="shared" si="124"/>
        <v>15.268176</v>
      </c>
      <c r="L314" s="10">
        <f t="shared" si="125"/>
        <v>524.20737600000007</v>
      </c>
      <c r="M314" s="10">
        <f t="shared" si="126"/>
        <v>94.357327680000012</v>
      </c>
      <c r="N314" s="10">
        <f t="shared" si="127"/>
        <v>618.56470368000009</v>
      </c>
      <c r="O314" s="402">
        <v>4</v>
      </c>
      <c r="P314" s="414">
        <f t="shared" si="109"/>
        <v>2474.2588147200004</v>
      </c>
      <c r="Q314" s="292"/>
      <c r="S314" s="445" t="s">
        <v>64</v>
      </c>
      <c r="T314" s="290">
        <v>4</v>
      </c>
      <c r="U314" s="435">
        <v>95</v>
      </c>
      <c r="V314" s="432">
        <f t="shared" si="138"/>
        <v>380</v>
      </c>
      <c r="W314" s="432">
        <f t="shared" si="128"/>
        <v>38</v>
      </c>
      <c r="X314" s="432">
        <f t="shared" si="129"/>
        <v>418</v>
      </c>
      <c r="Y314" s="478">
        <f t="shared" si="130"/>
        <v>33.44</v>
      </c>
      <c r="Z314" s="478">
        <f t="shared" si="131"/>
        <v>451.44</v>
      </c>
      <c r="AA314" s="478">
        <f t="shared" si="132"/>
        <v>13.543199999999999</v>
      </c>
      <c r="AB314" s="478">
        <f t="shared" si="133"/>
        <v>464.98320000000001</v>
      </c>
      <c r="AC314" s="478">
        <f t="shared" si="134"/>
        <v>83.696975999999992</v>
      </c>
      <c r="AD314" s="478">
        <f t="shared" si="135"/>
        <v>548.68017599999996</v>
      </c>
      <c r="AE314" s="402">
        <v>4</v>
      </c>
      <c r="AF314" s="502">
        <f t="shared" si="136"/>
        <v>2194.7207039999998</v>
      </c>
      <c r="AG314" s="295"/>
      <c r="AI314" s="504">
        <f t="shared" si="137"/>
        <v>279.53811072000053</v>
      </c>
      <c r="AJ314" s="308" t="s">
        <v>64</v>
      </c>
      <c r="AK314" s="290">
        <v>4</v>
      </c>
      <c r="AL314" s="435"/>
      <c r="AM314" s="435"/>
      <c r="AN314" s="435"/>
      <c r="AO314" s="435"/>
      <c r="AP314" s="435"/>
      <c r="AQ314" s="435"/>
      <c r="AR314" s="435"/>
      <c r="AS314" s="435"/>
      <c r="AT314" s="435"/>
      <c r="AU314" s="435"/>
      <c r="AV314" s="402">
        <v>4</v>
      </c>
      <c r="AW314" s="435"/>
      <c r="AX314" s="292"/>
    </row>
    <row r="315" spans="1:50" s="293" customFormat="1" ht="18.5">
      <c r="A315" s="517" t="s">
        <v>705</v>
      </c>
      <c r="B315" s="307" t="s">
        <v>380</v>
      </c>
      <c r="C315" s="308" t="s">
        <v>64</v>
      </c>
      <c r="D315" s="290">
        <v>1</v>
      </c>
      <c r="E315" s="291">
        <f t="shared" si="140"/>
        <v>81.094317073170771</v>
      </c>
      <c r="F315" s="320">
        <v>81.094317073170771</v>
      </c>
      <c r="G315" s="10">
        <f t="shared" si="120"/>
        <v>8.1094317073170767</v>
      </c>
      <c r="H315" s="10">
        <f t="shared" si="121"/>
        <v>89.203748780487842</v>
      </c>
      <c r="I315" s="10">
        <f t="shared" si="122"/>
        <v>7.1362999024390277</v>
      </c>
      <c r="J315" s="10">
        <f t="shared" si="123"/>
        <v>96.340048682926863</v>
      </c>
      <c r="K315" s="65">
        <f t="shared" si="124"/>
        <v>2.8902014604878059</v>
      </c>
      <c r="L315" s="10">
        <f t="shared" si="125"/>
        <v>99.230250143414665</v>
      </c>
      <c r="M315" s="10">
        <f t="shared" si="126"/>
        <v>17.861445025814639</v>
      </c>
      <c r="N315" s="10">
        <f t="shared" si="127"/>
        <v>117.0916951692293</v>
      </c>
      <c r="O315" s="402">
        <v>1</v>
      </c>
      <c r="P315" s="414">
        <f t="shared" si="109"/>
        <v>117.0916951692293</v>
      </c>
      <c r="Q315" s="292"/>
      <c r="S315" s="445" t="s">
        <v>64</v>
      </c>
      <c r="T315" s="290">
        <v>1</v>
      </c>
      <c r="U315" s="435">
        <v>50</v>
      </c>
      <c r="V315" s="432">
        <f t="shared" si="138"/>
        <v>50</v>
      </c>
      <c r="W315" s="432">
        <f t="shared" si="128"/>
        <v>5</v>
      </c>
      <c r="X315" s="432">
        <f t="shared" si="129"/>
        <v>55</v>
      </c>
      <c r="Y315" s="478">
        <f t="shared" si="130"/>
        <v>4.4000000000000004</v>
      </c>
      <c r="Z315" s="478">
        <f t="shared" si="131"/>
        <v>59.4</v>
      </c>
      <c r="AA315" s="478">
        <f t="shared" si="132"/>
        <v>1.7819999999999998</v>
      </c>
      <c r="AB315" s="478">
        <f t="shared" si="133"/>
        <v>61.181999999999995</v>
      </c>
      <c r="AC315" s="478">
        <f t="shared" si="134"/>
        <v>11.012759999999998</v>
      </c>
      <c r="AD315" s="478">
        <f t="shared" si="135"/>
        <v>72.194759999999988</v>
      </c>
      <c r="AE315" s="402">
        <v>1</v>
      </c>
      <c r="AF315" s="502">
        <f t="shared" si="136"/>
        <v>72.194759999999988</v>
      </c>
      <c r="AG315" s="295"/>
      <c r="AI315" s="504">
        <f t="shared" si="137"/>
        <v>44.896935169229309</v>
      </c>
      <c r="AJ315" s="308" t="s">
        <v>64</v>
      </c>
      <c r="AK315" s="290">
        <v>1</v>
      </c>
      <c r="AL315" s="435"/>
      <c r="AM315" s="435"/>
      <c r="AN315" s="435"/>
      <c r="AO315" s="435"/>
      <c r="AP315" s="435"/>
      <c r="AQ315" s="435"/>
      <c r="AR315" s="435"/>
      <c r="AS315" s="435"/>
      <c r="AT315" s="435"/>
      <c r="AU315" s="435"/>
      <c r="AV315" s="402">
        <v>1</v>
      </c>
      <c r="AW315" s="435"/>
      <c r="AX315" s="292"/>
    </row>
    <row r="316" spans="1:50" s="293" customFormat="1" ht="36" customHeight="1">
      <c r="A316" s="517" t="s">
        <v>706</v>
      </c>
      <c r="B316" s="307" t="s">
        <v>376</v>
      </c>
      <c r="C316" s="308" t="s">
        <v>64</v>
      </c>
      <c r="D316" s="290">
        <v>1</v>
      </c>
      <c r="E316" s="291">
        <f t="shared" si="140"/>
        <v>0</v>
      </c>
      <c r="F316" s="320">
        <v>0</v>
      </c>
      <c r="G316" s="10"/>
      <c r="H316" s="10"/>
      <c r="I316" s="10"/>
      <c r="J316" s="10"/>
      <c r="K316" s="65"/>
      <c r="L316" s="10"/>
      <c r="M316" s="10"/>
      <c r="N316" s="10"/>
      <c r="O316" s="402">
        <v>1</v>
      </c>
      <c r="P316" s="414"/>
      <c r="Q316" s="292" t="s">
        <v>148</v>
      </c>
      <c r="S316" s="445" t="s">
        <v>64</v>
      </c>
      <c r="T316" s="290">
        <v>1</v>
      </c>
      <c r="U316" s="435">
        <v>0</v>
      </c>
      <c r="V316" s="432">
        <f t="shared" si="138"/>
        <v>0</v>
      </c>
      <c r="W316" s="432">
        <f t="shared" si="128"/>
        <v>0</v>
      </c>
      <c r="X316" s="432">
        <f t="shared" si="129"/>
        <v>0</v>
      </c>
      <c r="Y316" s="478">
        <f t="shared" si="130"/>
        <v>0</v>
      </c>
      <c r="Z316" s="478">
        <f t="shared" si="131"/>
        <v>0</v>
      </c>
      <c r="AA316" s="478">
        <f t="shared" si="132"/>
        <v>0</v>
      </c>
      <c r="AB316" s="478">
        <f t="shared" si="133"/>
        <v>0</v>
      </c>
      <c r="AC316" s="478">
        <f t="shared" si="134"/>
        <v>0</v>
      </c>
      <c r="AD316" s="478">
        <f t="shared" si="135"/>
        <v>0</v>
      </c>
      <c r="AE316" s="402">
        <v>1</v>
      </c>
      <c r="AF316" s="502">
        <f t="shared" si="136"/>
        <v>0</v>
      </c>
      <c r="AG316" s="295" t="s">
        <v>148</v>
      </c>
      <c r="AI316" s="504">
        <f t="shared" si="137"/>
        <v>0</v>
      </c>
      <c r="AJ316" s="308" t="s">
        <v>64</v>
      </c>
      <c r="AK316" s="290">
        <v>1</v>
      </c>
      <c r="AL316" s="435"/>
      <c r="AM316" s="435"/>
      <c r="AN316" s="435"/>
      <c r="AO316" s="435"/>
      <c r="AP316" s="435"/>
      <c r="AQ316" s="435"/>
      <c r="AR316" s="435"/>
      <c r="AS316" s="435"/>
      <c r="AT316" s="435"/>
      <c r="AU316" s="435"/>
      <c r="AV316" s="402">
        <v>1</v>
      </c>
      <c r="AW316" s="435"/>
      <c r="AX316" s="292" t="s">
        <v>148</v>
      </c>
    </row>
    <row r="317" spans="1:50" s="293" customFormat="1" ht="18.75" customHeight="1">
      <c r="A317" s="517" t="s">
        <v>707</v>
      </c>
      <c r="B317" s="307" t="s">
        <v>377</v>
      </c>
      <c r="C317" s="308" t="s">
        <v>64</v>
      </c>
      <c r="D317" s="290">
        <v>1</v>
      </c>
      <c r="E317" s="291">
        <f t="shared" si="140"/>
        <v>165.9</v>
      </c>
      <c r="F317" s="320">
        <v>165.9</v>
      </c>
      <c r="G317" s="10">
        <f t="shared" si="120"/>
        <v>16.59</v>
      </c>
      <c r="H317" s="10">
        <f t="shared" si="121"/>
        <v>182.49</v>
      </c>
      <c r="I317" s="10">
        <f t="shared" si="122"/>
        <v>14.599200000000002</v>
      </c>
      <c r="J317" s="10">
        <f t="shared" si="123"/>
        <v>197.08920000000001</v>
      </c>
      <c r="K317" s="65">
        <f t="shared" si="124"/>
        <v>5.9126760000000003</v>
      </c>
      <c r="L317" s="10">
        <f t="shared" si="125"/>
        <v>203.00187600000001</v>
      </c>
      <c r="M317" s="10">
        <f t="shared" si="126"/>
        <v>36.54033768</v>
      </c>
      <c r="N317" s="10">
        <f t="shared" si="127"/>
        <v>239.54221368</v>
      </c>
      <c r="O317" s="402">
        <v>1</v>
      </c>
      <c r="P317" s="414">
        <f t="shared" si="109"/>
        <v>239.54221368</v>
      </c>
      <c r="Q317" s="292"/>
      <c r="S317" s="445" t="s">
        <v>64</v>
      </c>
      <c r="T317" s="290">
        <v>1</v>
      </c>
      <c r="U317" s="435">
        <v>120</v>
      </c>
      <c r="V317" s="432">
        <f t="shared" si="138"/>
        <v>120</v>
      </c>
      <c r="W317" s="432">
        <f t="shared" si="128"/>
        <v>12</v>
      </c>
      <c r="X317" s="432">
        <f t="shared" si="129"/>
        <v>132</v>
      </c>
      <c r="Y317" s="478">
        <f t="shared" si="130"/>
        <v>10.56</v>
      </c>
      <c r="Z317" s="478">
        <f t="shared" si="131"/>
        <v>142.56</v>
      </c>
      <c r="AA317" s="478">
        <f t="shared" si="132"/>
        <v>4.2767999999999997</v>
      </c>
      <c r="AB317" s="478">
        <f t="shared" si="133"/>
        <v>146.83680000000001</v>
      </c>
      <c r="AC317" s="478">
        <f t="shared" si="134"/>
        <v>26.430624000000002</v>
      </c>
      <c r="AD317" s="478">
        <f t="shared" si="135"/>
        <v>173.26742400000001</v>
      </c>
      <c r="AE317" s="402">
        <v>1</v>
      </c>
      <c r="AF317" s="502">
        <f t="shared" si="136"/>
        <v>173.26742400000001</v>
      </c>
      <c r="AG317" s="295"/>
      <c r="AI317" s="504">
        <f t="shared" si="137"/>
        <v>66.274789679999998</v>
      </c>
      <c r="AJ317" s="308" t="s">
        <v>64</v>
      </c>
      <c r="AK317" s="290">
        <v>1</v>
      </c>
      <c r="AL317" s="435"/>
      <c r="AM317" s="435"/>
      <c r="AN317" s="435"/>
      <c r="AO317" s="435"/>
      <c r="AP317" s="435"/>
      <c r="AQ317" s="435"/>
      <c r="AR317" s="435"/>
      <c r="AS317" s="435"/>
      <c r="AT317" s="435"/>
      <c r="AU317" s="435"/>
      <c r="AV317" s="402">
        <v>1</v>
      </c>
      <c r="AW317" s="435"/>
      <c r="AX317" s="292"/>
    </row>
    <row r="318" spans="1:50" s="293" customFormat="1" ht="19.5" customHeight="1" thickBot="1">
      <c r="A318" s="517" t="s">
        <v>708</v>
      </c>
      <c r="B318" s="327" t="s">
        <v>378</v>
      </c>
      <c r="C318" s="328" t="s">
        <v>292</v>
      </c>
      <c r="D318" s="311">
        <v>0.97594377999999993</v>
      </c>
      <c r="E318" s="291">
        <f t="shared" si="140"/>
        <v>140.69999999999999</v>
      </c>
      <c r="F318" s="321">
        <v>137.31528984599998</v>
      </c>
      <c r="G318" s="37">
        <f t="shared" si="120"/>
        <v>13.731528984599999</v>
      </c>
      <c r="H318" s="37">
        <f t="shared" si="121"/>
        <v>151.04681883059999</v>
      </c>
      <c r="I318" s="37">
        <f t="shared" si="122"/>
        <v>12.083745506447999</v>
      </c>
      <c r="J318" s="37">
        <f t="shared" si="123"/>
        <v>163.13056433704799</v>
      </c>
      <c r="K318" s="220">
        <f t="shared" si="124"/>
        <v>4.8939169301114394</v>
      </c>
      <c r="L318" s="37">
        <f t="shared" si="125"/>
        <v>168.02448126715942</v>
      </c>
      <c r="M318" s="37">
        <f t="shared" si="126"/>
        <v>30.244406628088694</v>
      </c>
      <c r="N318" s="37">
        <f t="shared" si="127"/>
        <v>198.2688878952481</v>
      </c>
      <c r="O318" s="404">
        <f>D318*O312</f>
        <v>0.97594377999999993</v>
      </c>
      <c r="P318" s="415">
        <f t="shared" si="109"/>
        <v>193.49928790888467</v>
      </c>
      <c r="Q318" s="312"/>
      <c r="S318" s="445" t="s">
        <v>292</v>
      </c>
      <c r="T318" s="311">
        <v>0.97594377999999993</v>
      </c>
      <c r="U318" s="435">
        <v>110</v>
      </c>
      <c r="V318" s="432">
        <f t="shared" si="138"/>
        <v>107.35381579999999</v>
      </c>
      <c r="W318" s="432">
        <f t="shared" si="128"/>
        <v>10.73538158</v>
      </c>
      <c r="X318" s="432">
        <f t="shared" si="129"/>
        <v>118.08919737999999</v>
      </c>
      <c r="Y318" s="478">
        <f t="shared" si="130"/>
        <v>9.4471357903999991</v>
      </c>
      <c r="Z318" s="478">
        <f t="shared" si="131"/>
        <v>127.53633317039998</v>
      </c>
      <c r="AA318" s="478">
        <f t="shared" si="132"/>
        <v>3.8260899951119995</v>
      </c>
      <c r="AB318" s="478">
        <f t="shared" si="133"/>
        <v>131.36242316551198</v>
      </c>
      <c r="AC318" s="478">
        <f t="shared" si="134"/>
        <v>23.645236169792156</v>
      </c>
      <c r="AD318" s="478">
        <f t="shared" si="135"/>
        <v>155.00765933530414</v>
      </c>
      <c r="AE318" s="404">
        <v>0.97594377999999993</v>
      </c>
      <c r="AF318" s="502">
        <f t="shared" si="136"/>
        <v>151.278760980649</v>
      </c>
      <c r="AG318" s="295"/>
      <c r="AI318" s="504">
        <f t="shared" si="137"/>
        <v>42.220526928235671</v>
      </c>
      <c r="AJ318" s="328" t="s">
        <v>292</v>
      </c>
      <c r="AK318" s="311">
        <v>0.97594377999999993</v>
      </c>
      <c r="AL318" s="435"/>
      <c r="AM318" s="435"/>
      <c r="AN318" s="435"/>
      <c r="AO318" s="435"/>
      <c r="AP318" s="435"/>
      <c r="AQ318" s="435"/>
      <c r="AR318" s="435"/>
      <c r="AS318" s="435"/>
      <c r="AT318" s="435"/>
      <c r="AU318" s="435"/>
      <c r="AV318" s="404">
        <f>AK318*AV312</f>
        <v>0.97594377999999993</v>
      </c>
      <c r="AW318" s="435"/>
      <c r="AX318" s="312"/>
    </row>
    <row r="319" spans="1:50" s="293" customFormat="1" ht="72" customHeight="1">
      <c r="A319" s="517" t="s">
        <v>441</v>
      </c>
      <c r="B319" s="340" t="s">
        <v>778</v>
      </c>
      <c r="C319" s="334" t="s">
        <v>292</v>
      </c>
      <c r="D319" s="315">
        <v>2.5130599999999998</v>
      </c>
      <c r="E319" s="291">
        <f t="shared" si="140"/>
        <v>131.52000000000001</v>
      </c>
      <c r="F319" s="324">
        <v>330.51765119999999</v>
      </c>
      <c r="G319" s="8">
        <f t="shared" si="120"/>
        <v>33.051765119999999</v>
      </c>
      <c r="H319" s="8">
        <f t="shared" si="121"/>
        <v>363.56941631999996</v>
      </c>
      <c r="I319" s="8">
        <f t="shared" si="122"/>
        <v>29.085553305599998</v>
      </c>
      <c r="J319" s="8">
        <f t="shared" si="123"/>
        <v>392.65496962559996</v>
      </c>
      <c r="K319" s="79">
        <f t="shared" si="124"/>
        <v>11.779649088767998</v>
      </c>
      <c r="L319" s="8">
        <f t="shared" si="125"/>
        <v>404.43461871436796</v>
      </c>
      <c r="M319" s="8">
        <f t="shared" si="126"/>
        <v>72.798231368586229</v>
      </c>
      <c r="N319" s="8">
        <f t="shared" si="127"/>
        <v>477.2328500829542</v>
      </c>
      <c r="O319" s="399">
        <v>1</v>
      </c>
      <c r="P319" s="400">
        <f t="shared" si="109"/>
        <v>477.2328500829542</v>
      </c>
      <c r="Q319" s="317"/>
      <c r="S319" s="444" t="s">
        <v>292</v>
      </c>
      <c r="T319" s="315">
        <v>2.5130599999999998</v>
      </c>
      <c r="U319" s="435">
        <v>80</v>
      </c>
      <c r="V319" s="432">
        <f t="shared" si="138"/>
        <v>201.04479999999998</v>
      </c>
      <c r="W319" s="432">
        <f t="shared" si="128"/>
        <v>20.104479999999999</v>
      </c>
      <c r="X319" s="432">
        <f t="shared" si="129"/>
        <v>221.14927999999998</v>
      </c>
      <c r="Y319" s="478">
        <f t="shared" si="130"/>
        <v>17.691942399999999</v>
      </c>
      <c r="Z319" s="478">
        <f t="shared" si="131"/>
        <v>238.84122239999996</v>
      </c>
      <c r="AA319" s="478">
        <f t="shared" si="132"/>
        <v>7.1652366719999989</v>
      </c>
      <c r="AB319" s="478">
        <f t="shared" si="133"/>
        <v>246.00645907199996</v>
      </c>
      <c r="AC319" s="478">
        <f t="shared" si="134"/>
        <v>44.28116263295999</v>
      </c>
      <c r="AD319" s="478">
        <f t="shared" si="135"/>
        <v>290.28762170495997</v>
      </c>
      <c r="AE319" s="399">
        <v>1</v>
      </c>
      <c r="AF319" s="502">
        <f t="shared" si="136"/>
        <v>290.28762170495997</v>
      </c>
      <c r="AG319" s="295"/>
      <c r="AI319" s="504">
        <f t="shared" si="137"/>
        <v>186.94522837799423</v>
      </c>
      <c r="AJ319" s="334" t="s">
        <v>292</v>
      </c>
      <c r="AK319" s="315">
        <v>2.5130599999999998</v>
      </c>
      <c r="AL319" s="435"/>
      <c r="AM319" s="435"/>
      <c r="AN319" s="435"/>
      <c r="AO319" s="435"/>
      <c r="AP319" s="435"/>
      <c r="AQ319" s="435"/>
      <c r="AR319" s="435"/>
      <c r="AS319" s="435"/>
      <c r="AT319" s="435"/>
      <c r="AU319" s="435"/>
      <c r="AV319" s="399">
        <v>1</v>
      </c>
      <c r="AW319" s="435"/>
      <c r="AX319" s="317"/>
    </row>
    <row r="320" spans="1:50" s="293" customFormat="1" ht="18.75" customHeight="1">
      <c r="A320" s="517"/>
      <c r="B320" s="338" t="s">
        <v>452</v>
      </c>
      <c r="C320" s="332"/>
      <c r="D320" s="290"/>
      <c r="E320" s="291"/>
      <c r="F320" s="320"/>
      <c r="G320" s="16"/>
      <c r="H320" s="16"/>
      <c r="I320" s="16"/>
      <c r="J320" s="16"/>
      <c r="K320" s="143"/>
      <c r="L320" s="16"/>
      <c r="M320" s="16"/>
      <c r="N320" s="16"/>
      <c r="O320" s="402"/>
      <c r="P320" s="414"/>
      <c r="Q320" s="292"/>
      <c r="S320" s="444"/>
      <c r="T320" s="290"/>
      <c r="U320" s="435"/>
      <c r="V320" s="432">
        <f t="shared" si="138"/>
        <v>0</v>
      </c>
      <c r="W320" s="432">
        <f t="shared" si="128"/>
        <v>0</v>
      </c>
      <c r="X320" s="432">
        <f t="shared" si="129"/>
        <v>0</v>
      </c>
      <c r="Y320" s="478">
        <f t="shared" si="130"/>
        <v>0</v>
      </c>
      <c r="Z320" s="478">
        <f t="shared" si="131"/>
        <v>0</v>
      </c>
      <c r="AA320" s="478">
        <f t="shared" si="132"/>
        <v>0</v>
      </c>
      <c r="AB320" s="478">
        <f t="shared" si="133"/>
        <v>0</v>
      </c>
      <c r="AC320" s="478">
        <f t="shared" si="134"/>
        <v>0</v>
      </c>
      <c r="AD320" s="478">
        <f t="shared" si="135"/>
        <v>0</v>
      </c>
      <c r="AE320" s="402"/>
      <c r="AF320" s="502">
        <f t="shared" si="136"/>
        <v>0</v>
      </c>
      <c r="AG320" s="295"/>
      <c r="AI320" s="504">
        <f t="shared" si="137"/>
        <v>0</v>
      </c>
      <c r="AJ320" s="332"/>
      <c r="AK320" s="290"/>
      <c r="AL320" s="435"/>
      <c r="AM320" s="435"/>
      <c r="AN320" s="435"/>
      <c r="AO320" s="435"/>
      <c r="AP320" s="435"/>
      <c r="AQ320" s="435"/>
      <c r="AR320" s="435"/>
      <c r="AS320" s="435"/>
      <c r="AT320" s="435"/>
      <c r="AU320" s="435"/>
      <c r="AV320" s="402"/>
      <c r="AW320" s="435"/>
      <c r="AX320" s="292"/>
    </row>
    <row r="321" spans="1:50" s="293" customFormat="1" ht="18.75" customHeight="1">
      <c r="A321" s="517" t="s">
        <v>280</v>
      </c>
      <c r="B321" s="307" t="s">
        <v>375</v>
      </c>
      <c r="C321" s="308" t="s">
        <v>64</v>
      </c>
      <c r="D321" s="290">
        <v>5</v>
      </c>
      <c r="E321" s="291">
        <f t="shared" si="140"/>
        <v>107.1</v>
      </c>
      <c r="F321" s="320">
        <v>535.5</v>
      </c>
      <c r="G321" s="10">
        <f t="shared" si="120"/>
        <v>53.550000000000004</v>
      </c>
      <c r="H321" s="10">
        <f t="shared" si="121"/>
        <v>589.04999999999995</v>
      </c>
      <c r="I321" s="10">
        <f t="shared" si="122"/>
        <v>47.123999999999995</v>
      </c>
      <c r="J321" s="10">
        <f t="shared" si="123"/>
        <v>636.17399999999998</v>
      </c>
      <c r="K321" s="65">
        <f t="shared" si="124"/>
        <v>19.08522</v>
      </c>
      <c r="L321" s="10">
        <f t="shared" si="125"/>
        <v>655.25922000000003</v>
      </c>
      <c r="M321" s="10">
        <f t="shared" si="126"/>
        <v>117.9466596</v>
      </c>
      <c r="N321" s="10">
        <f t="shared" si="127"/>
        <v>773.2058796</v>
      </c>
      <c r="O321" s="402">
        <v>5</v>
      </c>
      <c r="P321" s="414">
        <f t="shared" ref="P321:P383" si="141">O321*N321</f>
        <v>3866.0293980000001</v>
      </c>
      <c r="Q321" s="292"/>
      <c r="S321" s="445" t="s">
        <v>64</v>
      </c>
      <c r="T321" s="290">
        <v>5</v>
      </c>
      <c r="U321" s="435">
        <v>95</v>
      </c>
      <c r="V321" s="432">
        <f t="shared" si="138"/>
        <v>475</v>
      </c>
      <c r="W321" s="432">
        <f t="shared" si="128"/>
        <v>47.5</v>
      </c>
      <c r="X321" s="432">
        <f t="shared" si="129"/>
        <v>522.5</v>
      </c>
      <c r="Y321" s="478">
        <f t="shared" si="130"/>
        <v>41.800000000000004</v>
      </c>
      <c r="Z321" s="478">
        <f t="shared" si="131"/>
        <v>564.29999999999995</v>
      </c>
      <c r="AA321" s="478">
        <f t="shared" si="132"/>
        <v>16.928999999999998</v>
      </c>
      <c r="AB321" s="478">
        <f t="shared" si="133"/>
        <v>581.22899999999993</v>
      </c>
      <c r="AC321" s="478">
        <f t="shared" si="134"/>
        <v>104.62121999999998</v>
      </c>
      <c r="AD321" s="478">
        <f t="shared" si="135"/>
        <v>685.85021999999992</v>
      </c>
      <c r="AE321" s="402">
        <v>5</v>
      </c>
      <c r="AF321" s="502">
        <f t="shared" si="136"/>
        <v>3429.2510999999995</v>
      </c>
      <c r="AG321" s="295"/>
      <c r="AI321" s="504">
        <f t="shared" si="137"/>
        <v>436.77829800000063</v>
      </c>
      <c r="AJ321" s="308" t="s">
        <v>64</v>
      </c>
      <c r="AK321" s="290">
        <v>5</v>
      </c>
      <c r="AL321" s="435"/>
      <c r="AM321" s="435"/>
      <c r="AN321" s="435"/>
      <c r="AO321" s="435"/>
      <c r="AP321" s="435"/>
      <c r="AQ321" s="435"/>
      <c r="AR321" s="435"/>
      <c r="AS321" s="435"/>
      <c r="AT321" s="435"/>
      <c r="AU321" s="435"/>
      <c r="AV321" s="402">
        <v>5</v>
      </c>
      <c r="AW321" s="435"/>
      <c r="AX321" s="292"/>
    </row>
    <row r="322" spans="1:50" s="293" customFormat="1" ht="36" customHeight="1">
      <c r="A322" s="517" t="s">
        <v>709</v>
      </c>
      <c r="B322" s="307" t="s">
        <v>376</v>
      </c>
      <c r="C322" s="308" t="s">
        <v>64</v>
      </c>
      <c r="D322" s="290">
        <v>1</v>
      </c>
      <c r="E322" s="291">
        <f t="shared" si="140"/>
        <v>0</v>
      </c>
      <c r="F322" s="320">
        <v>0</v>
      </c>
      <c r="G322" s="10"/>
      <c r="H322" s="10"/>
      <c r="I322" s="10"/>
      <c r="J322" s="10"/>
      <c r="K322" s="65"/>
      <c r="L322" s="10"/>
      <c r="M322" s="10"/>
      <c r="N322" s="10"/>
      <c r="O322" s="402">
        <v>1</v>
      </c>
      <c r="P322" s="414"/>
      <c r="Q322" s="292" t="s">
        <v>148</v>
      </c>
      <c r="S322" s="445" t="s">
        <v>64</v>
      </c>
      <c r="T322" s="290">
        <v>1</v>
      </c>
      <c r="U322" s="435">
        <v>0</v>
      </c>
      <c r="V322" s="432">
        <f t="shared" si="138"/>
        <v>0</v>
      </c>
      <c r="W322" s="432">
        <f t="shared" si="128"/>
        <v>0</v>
      </c>
      <c r="X322" s="432">
        <f t="shared" si="129"/>
        <v>0</v>
      </c>
      <c r="Y322" s="478">
        <f t="shared" si="130"/>
        <v>0</v>
      </c>
      <c r="Z322" s="478">
        <f t="shared" si="131"/>
        <v>0</v>
      </c>
      <c r="AA322" s="478">
        <f t="shared" si="132"/>
        <v>0</v>
      </c>
      <c r="AB322" s="478">
        <f t="shared" si="133"/>
        <v>0</v>
      </c>
      <c r="AC322" s="478">
        <f t="shared" si="134"/>
        <v>0</v>
      </c>
      <c r="AD322" s="478">
        <f t="shared" si="135"/>
        <v>0</v>
      </c>
      <c r="AE322" s="402">
        <v>1</v>
      </c>
      <c r="AF322" s="502">
        <f t="shared" si="136"/>
        <v>0</v>
      </c>
      <c r="AG322" s="295" t="s">
        <v>148</v>
      </c>
      <c r="AI322" s="504">
        <f t="shared" si="137"/>
        <v>0</v>
      </c>
      <c r="AJ322" s="308" t="s">
        <v>64</v>
      </c>
      <c r="AK322" s="290">
        <v>1</v>
      </c>
      <c r="AL322" s="435"/>
      <c r="AM322" s="435"/>
      <c r="AN322" s="435"/>
      <c r="AO322" s="435"/>
      <c r="AP322" s="435"/>
      <c r="AQ322" s="435"/>
      <c r="AR322" s="435"/>
      <c r="AS322" s="435"/>
      <c r="AT322" s="435"/>
      <c r="AU322" s="435"/>
      <c r="AV322" s="402">
        <v>1</v>
      </c>
      <c r="AW322" s="435"/>
      <c r="AX322" s="292" t="s">
        <v>148</v>
      </c>
    </row>
    <row r="323" spans="1:50" s="293" customFormat="1" ht="18.75" customHeight="1">
      <c r="A323" s="517" t="s">
        <v>710</v>
      </c>
      <c r="B323" s="307" t="s">
        <v>377</v>
      </c>
      <c r="C323" s="308" t="s">
        <v>64</v>
      </c>
      <c r="D323" s="290">
        <v>1</v>
      </c>
      <c r="E323" s="291">
        <f t="shared" si="140"/>
        <v>165.9</v>
      </c>
      <c r="F323" s="320">
        <v>165.9</v>
      </c>
      <c r="G323" s="10">
        <f t="shared" si="120"/>
        <v>16.59</v>
      </c>
      <c r="H323" s="10">
        <f t="shared" si="121"/>
        <v>182.49</v>
      </c>
      <c r="I323" s="10">
        <f t="shared" si="122"/>
        <v>14.599200000000002</v>
      </c>
      <c r="J323" s="10">
        <f t="shared" si="123"/>
        <v>197.08920000000001</v>
      </c>
      <c r="K323" s="65">
        <f t="shared" si="124"/>
        <v>5.9126760000000003</v>
      </c>
      <c r="L323" s="10">
        <f t="shared" si="125"/>
        <v>203.00187600000001</v>
      </c>
      <c r="M323" s="10">
        <f t="shared" si="126"/>
        <v>36.54033768</v>
      </c>
      <c r="N323" s="10">
        <f t="shared" si="127"/>
        <v>239.54221368</v>
      </c>
      <c r="O323" s="402">
        <v>1</v>
      </c>
      <c r="P323" s="414">
        <f t="shared" si="141"/>
        <v>239.54221368</v>
      </c>
      <c r="Q323" s="292"/>
      <c r="S323" s="445" t="s">
        <v>64</v>
      </c>
      <c r="T323" s="290">
        <v>1</v>
      </c>
      <c r="U323" s="435">
        <v>120</v>
      </c>
      <c r="V323" s="432">
        <f t="shared" si="138"/>
        <v>120</v>
      </c>
      <c r="W323" s="432">
        <f t="shared" si="128"/>
        <v>12</v>
      </c>
      <c r="X323" s="432">
        <f t="shared" si="129"/>
        <v>132</v>
      </c>
      <c r="Y323" s="478">
        <f t="shared" si="130"/>
        <v>10.56</v>
      </c>
      <c r="Z323" s="478">
        <f t="shared" si="131"/>
        <v>142.56</v>
      </c>
      <c r="AA323" s="478">
        <f t="shared" si="132"/>
        <v>4.2767999999999997</v>
      </c>
      <c r="AB323" s="478">
        <f t="shared" si="133"/>
        <v>146.83680000000001</v>
      </c>
      <c r="AC323" s="478">
        <f t="shared" si="134"/>
        <v>26.430624000000002</v>
      </c>
      <c r="AD323" s="478">
        <f t="shared" si="135"/>
        <v>173.26742400000001</v>
      </c>
      <c r="AE323" s="402">
        <v>1</v>
      </c>
      <c r="AF323" s="502">
        <f t="shared" si="136"/>
        <v>173.26742400000001</v>
      </c>
      <c r="AG323" s="295"/>
      <c r="AI323" s="504">
        <f t="shared" si="137"/>
        <v>66.274789679999998</v>
      </c>
      <c r="AJ323" s="308" t="s">
        <v>64</v>
      </c>
      <c r="AK323" s="290">
        <v>1</v>
      </c>
      <c r="AL323" s="435"/>
      <c r="AM323" s="435"/>
      <c r="AN323" s="435"/>
      <c r="AO323" s="435"/>
      <c r="AP323" s="435"/>
      <c r="AQ323" s="435"/>
      <c r="AR323" s="435"/>
      <c r="AS323" s="435"/>
      <c r="AT323" s="435"/>
      <c r="AU323" s="435"/>
      <c r="AV323" s="402">
        <v>1</v>
      </c>
      <c r="AW323" s="435"/>
      <c r="AX323" s="292"/>
    </row>
    <row r="324" spans="1:50" s="293" customFormat="1" ht="19.5" customHeight="1" thickBot="1">
      <c r="A324" s="517" t="s">
        <v>711</v>
      </c>
      <c r="B324" s="341" t="s">
        <v>378</v>
      </c>
      <c r="C324" s="330" t="s">
        <v>292</v>
      </c>
      <c r="D324" s="288">
        <v>1.0378937799999999</v>
      </c>
      <c r="E324" s="291">
        <f t="shared" si="140"/>
        <v>140.69999999999999</v>
      </c>
      <c r="F324" s="326">
        <v>146.03165484599998</v>
      </c>
      <c r="G324" s="81">
        <f t="shared" si="120"/>
        <v>14.603165484599998</v>
      </c>
      <c r="H324" s="81">
        <f t="shared" si="121"/>
        <v>160.63482033059998</v>
      </c>
      <c r="I324" s="81">
        <f t="shared" si="122"/>
        <v>12.850785626447999</v>
      </c>
      <c r="J324" s="81">
        <f t="shared" si="123"/>
        <v>173.48560595704797</v>
      </c>
      <c r="K324" s="115">
        <f t="shared" si="124"/>
        <v>5.2045681787114386</v>
      </c>
      <c r="L324" s="81">
        <f t="shared" si="125"/>
        <v>178.69017413575941</v>
      </c>
      <c r="M324" s="81">
        <f t="shared" si="126"/>
        <v>32.164231344436693</v>
      </c>
      <c r="N324" s="81">
        <f t="shared" si="127"/>
        <v>210.85440548019611</v>
      </c>
      <c r="O324" s="406">
        <f>D324*O319</f>
        <v>1.0378937799999999</v>
      </c>
      <c r="P324" s="415">
        <f t="shared" si="141"/>
        <v>218.84447593349341</v>
      </c>
      <c r="Q324" s="289"/>
      <c r="S324" s="445" t="s">
        <v>292</v>
      </c>
      <c r="T324" s="288">
        <v>1.0378937799999999</v>
      </c>
      <c r="U324" s="435">
        <v>110</v>
      </c>
      <c r="V324" s="432">
        <f t="shared" si="138"/>
        <v>114.16831579999999</v>
      </c>
      <c r="W324" s="432">
        <f t="shared" si="128"/>
        <v>11.41683158</v>
      </c>
      <c r="X324" s="432">
        <f t="shared" si="129"/>
        <v>125.58514738</v>
      </c>
      <c r="Y324" s="478">
        <f t="shared" si="130"/>
        <v>10.0468117904</v>
      </c>
      <c r="Z324" s="478">
        <f t="shared" si="131"/>
        <v>135.63195917039999</v>
      </c>
      <c r="AA324" s="478">
        <f t="shared" si="132"/>
        <v>4.0689587751119998</v>
      </c>
      <c r="AB324" s="478">
        <f t="shared" si="133"/>
        <v>139.700917945512</v>
      </c>
      <c r="AC324" s="478">
        <f t="shared" si="134"/>
        <v>25.14616523019216</v>
      </c>
      <c r="AD324" s="478">
        <f t="shared" si="135"/>
        <v>164.84708317570417</v>
      </c>
      <c r="AE324" s="406">
        <v>1.0378937799999999</v>
      </c>
      <c r="AF324" s="502">
        <f t="shared" si="136"/>
        <v>171.09376227920598</v>
      </c>
      <c r="AG324" s="295"/>
      <c r="AI324" s="504">
        <f t="shared" si="137"/>
        <v>47.750713654287438</v>
      </c>
      <c r="AJ324" s="330" t="s">
        <v>292</v>
      </c>
      <c r="AK324" s="288">
        <v>1.0378937799999999</v>
      </c>
      <c r="AL324" s="435"/>
      <c r="AM324" s="435"/>
      <c r="AN324" s="435"/>
      <c r="AO324" s="435"/>
      <c r="AP324" s="435"/>
      <c r="AQ324" s="435"/>
      <c r="AR324" s="435"/>
      <c r="AS324" s="435"/>
      <c r="AT324" s="435"/>
      <c r="AU324" s="435"/>
      <c r="AV324" s="406">
        <f>AK324*AV319</f>
        <v>1.0378937799999999</v>
      </c>
      <c r="AW324" s="435"/>
      <c r="AX324" s="289"/>
    </row>
    <row r="325" spans="1:50" s="293" customFormat="1" ht="72" customHeight="1">
      <c r="A325" s="517" t="s">
        <v>442</v>
      </c>
      <c r="B325" s="331" t="s">
        <v>777</v>
      </c>
      <c r="C325" s="332" t="s">
        <v>292</v>
      </c>
      <c r="D325" s="290">
        <v>2.6630600000000002</v>
      </c>
      <c r="E325" s="291">
        <f t="shared" si="140"/>
        <v>131.52000000000001</v>
      </c>
      <c r="F325" s="320">
        <v>350.24565120000005</v>
      </c>
      <c r="G325" s="16">
        <f t="shared" si="120"/>
        <v>35.024565120000005</v>
      </c>
      <c r="H325" s="16">
        <f t="shared" si="121"/>
        <v>385.27021632000003</v>
      </c>
      <c r="I325" s="16">
        <f t="shared" si="122"/>
        <v>30.821617305600004</v>
      </c>
      <c r="J325" s="16">
        <f t="shared" si="123"/>
        <v>416.09183362560003</v>
      </c>
      <c r="K325" s="143">
        <f t="shared" si="124"/>
        <v>12.482755008768001</v>
      </c>
      <c r="L325" s="16">
        <f t="shared" si="125"/>
        <v>428.57458863436801</v>
      </c>
      <c r="M325" s="16">
        <f t="shared" si="126"/>
        <v>77.143425954186242</v>
      </c>
      <c r="N325" s="16">
        <f t="shared" si="127"/>
        <v>505.71801458855424</v>
      </c>
      <c r="O325" s="402">
        <v>1</v>
      </c>
      <c r="P325" s="400">
        <f t="shared" si="141"/>
        <v>505.71801458855424</v>
      </c>
      <c r="Q325" s="292"/>
      <c r="S325" s="444" t="s">
        <v>292</v>
      </c>
      <c r="T325" s="290">
        <v>2.6630600000000002</v>
      </c>
      <c r="U325" s="435">
        <v>80</v>
      </c>
      <c r="V325" s="432">
        <f t="shared" si="138"/>
        <v>213.04480000000001</v>
      </c>
      <c r="W325" s="432">
        <f t="shared" si="128"/>
        <v>21.304480000000002</v>
      </c>
      <c r="X325" s="432">
        <f t="shared" si="129"/>
        <v>234.34928000000002</v>
      </c>
      <c r="Y325" s="478">
        <f t="shared" si="130"/>
        <v>18.747942400000003</v>
      </c>
      <c r="Z325" s="478">
        <f t="shared" si="131"/>
        <v>253.09722240000002</v>
      </c>
      <c r="AA325" s="478">
        <f t="shared" si="132"/>
        <v>7.5929166720000003</v>
      </c>
      <c r="AB325" s="478">
        <f t="shared" si="133"/>
        <v>260.69013907200002</v>
      </c>
      <c r="AC325" s="478">
        <f t="shared" si="134"/>
        <v>46.924225032960003</v>
      </c>
      <c r="AD325" s="478">
        <f t="shared" si="135"/>
        <v>307.61436410496003</v>
      </c>
      <c r="AE325" s="402">
        <v>1</v>
      </c>
      <c r="AF325" s="502">
        <f t="shared" si="136"/>
        <v>307.61436410496003</v>
      </c>
      <c r="AG325" s="295"/>
      <c r="AI325" s="504">
        <f t="shared" si="137"/>
        <v>198.10365048359421</v>
      </c>
      <c r="AJ325" s="332" t="s">
        <v>292</v>
      </c>
      <c r="AK325" s="290">
        <v>2.6630600000000002</v>
      </c>
      <c r="AL325" s="435"/>
      <c r="AM325" s="435"/>
      <c r="AN325" s="435"/>
      <c r="AO325" s="435"/>
      <c r="AP325" s="435"/>
      <c r="AQ325" s="435"/>
      <c r="AR325" s="435"/>
      <c r="AS325" s="435"/>
      <c r="AT325" s="435"/>
      <c r="AU325" s="435"/>
      <c r="AV325" s="402">
        <v>1</v>
      </c>
      <c r="AW325" s="435"/>
      <c r="AX325" s="292"/>
    </row>
    <row r="326" spans="1:50" s="293" customFormat="1" ht="18.75" customHeight="1">
      <c r="A326" s="517"/>
      <c r="B326" s="338" t="s">
        <v>452</v>
      </c>
      <c r="C326" s="332"/>
      <c r="D326" s="290"/>
      <c r="E326" s="291"/>
      <c r="F326" s="320"/>
      <c r="G326" s="16"/>
      <c r="H326" s="16"/>
      <c r="I326" s="16"/>
      <c r="J326" s="16"/>
      <c r="K326" s="143"/>
      <c r="L326" s="16"/>
      <c r="M326" s="16"/>
      <c r="N326" s="16"/>
      <c r="O326" s="402"/>
      <c r="P326" s="414"/>
      <c r="Q326" s="292"/>
      <c r="S326" s="444"/>
      <c r="T326" s="290"/>
      <c r="U326" s="435"/>
      <c r="V326" s="432">
        <f t="shared" si="138"/>
        <v>0</v>
      </c>
      <c r="W326" s="432">
        <f t="shared" si="128"/>
        <v>0</v>
      </c>
      <c r="X326" s="432">
        <f t="shared" si="129"/>
        <v>0</v>
      </c>
      <c r="Y326" s="478">
        <f t="shared" si="130"/>
        <v>0</v>
      </c>
      <c r="Z326" s="478">
        <f t="shared" si="131"/>
        <v>0</v>
      </c>
      <c r="AA326" s="478">
        <f t="shared" si="132"/>
        <v>0</v>
      </c>
      <c r="AB326" s="478">
        <f t="shared" si="133"/>
        <v>0</v>
      </c>
      <c r="AC326" s="478">
        <f t="shared" si="134"/>
        <v>0</v>
      </c>
      <c r="AD326" s="478">
        <f t="shared" si="135"/>
        <v>0</v>
      </c>
      <c r="AE326" s="402"/>
      <c r="AF326" s="502">
        <f t="shared" si="136"/>
        <v>0</v>
      </c>
      <c r="AG326" s="295"/>
      <c r="AI326" s="504">
        <f t="shared" si="137"/>
        <v>0</v>
      </c>
      <c r="AJ326" s="332"/>
      <c r="AK326" s="290"/>
      <c r="AL326" s="435"/>
      <c r="AM326" s="435"/>
      <c r="AN326" s="435"/>
      <c r="AO326" s="435"/>
      <c r="AP326" s="435"/>
      <c r="AQ326" s="435"/>
      <c r="AR326" s="435"/>
      <c r="AS326" s="435"/>
      <c r="AT326" s="435"/>
      <c r="AU326" s="435"/>
      <c r="AV326" s="402"/>
      <c r="AW326" s="435"/>
      <c r="AX326" s="292"/>
    </row>
    <row r="327" spans="1:50" s="293" customFormat="1" ht="18.75" customHeight="1">
      <c r="A327" s="517" t="s">
        <v>281</v>
      </c>
      <c r="B327" s="307" t="s">
        <v>375</v>
      </c>
      <c r="C327" s="308" t="s">
        <v>64</v>
      </c>
      <c r="D327" s="290">
        <v>5</v>
      </c>
      <c r="E327" s="291">
        <f t="shared" si="140"/>
        <v>107.1</v>
      </c>
      <c r="F327" s="320">
        <v>535.5</v>
      </c>
      <c r="G327" s="10">
        <f t="shared" si="120"/>
        <v>53.550000000000004</v>
      </c>
      <c r="H327" s="10">
        <f t="shared" si="121"/>
        <v>589.04999999999995</v>
      </c>
      <c r="I327" s="10">
        <f t="shared" si="122"/>
        <v>47.123999999999995</v>
      </c>
      <c r="J327" s="10">
        <f t="shared" si="123"/>
        <v>636.17399999999998</v>
      </c>
      <c r="K327" s="65">
        <f t="shared" si="124"/>
        <v>19.08522</v>
      </c>
      <c r="L327" s="10">
        <f t="shared" si="125"/>
        <v>655.25922000000003</v>
      </c>
      <c r="M327" s="10">
        <f t="shared" si="126"/>
        <v>117.9466596</v>
      </c>
      <c r="N327" s="10">
        <f t="shared" si="127"/>
        <v>773.2058796</v>
      </c>
      <c r="O327" s="402">
        <v>5</v>
      </c>
      <c r="P327" s="414">
        <f t="shared" si="141"/>
        <v>3866.0293980000001</v>
      </c>
      <c r="Q327" s="292"/>
      <c r="S327" s="445" t="s">
        <v>64</v>
      </c>
      <c r="T327" s="290">
        <v>5</v>
      </c>
      <c r="U327" s="435">
        <v>95</v>
      </c>
      <c r="V327" s="432">
        <f t="shared" si="138"/>
        <v>475</v>
      </c>
      <c r="W327" s="432">
        <f t="shared" ref="W327:W390" si="142">V327*10%</f>
        <v>47.5</v>
      </c>
      <c r="X327" s="432">
        <f t="shared" ref="X327:X390" si="143">SUM(V327:W327)</f>
        <v>522.5</v>
      </c>
      <c r="Y327" s="478">
        <f t="shared" ref="Y327:Y390" si="144">X327*8%</f>
        <v>41.800000000000004</v>
      </c>
      <c r="Z327" s="478">
        <f t="shared" ref="Z327:Z390" si="145">SUM(X327:Y327)</f>
        <v>564.29999999999995</v>
      </c>
      <c r="AA327" s="478">
        <f t="shared" ref="AA327:AA390" si="146">Z327*3%</f>
        <v>16.928999999999998</v>
      </c>
      <c r="AB327" s="478">
        <f t="shared" ref="AB327:AB390" si="147">SUM(Z327:AA327)</f>
        <v>581.22899999999993</v>
      </c>
      <c r="AC327" s="478">
        <f t="shared" ref="AC327:AC390" si="148">AB327*18%</f>
        <v>104.62121999999998</v>
      </c>
      <c r="AD327" s="478">
        <f t="shared" ref="AD327:AD390" si="149">SUM(AB327:AC327)</f>
        <v>685.85021999999992</v>
      </c>
      <c r="AE327" s="402">
        <v>5</v>
      </c>
      <c r="AF327" s="502">
        <f t="shared" ref="AF327:AF390" si="150">AE327*AD327</f>
        <v>3429.2510999999995</v>
      </c>
      <c r="AG327" s="295"/>
      <c r="AI327" s="504">
        <f t="shared" ref="AI327:AI390" si="151">P327-AF327</f>
        <v>436.77829800000063</v>
      </c>
      <c r="AJ327" s="308" t="s">
        <v>64</v>
      </c>
      <c r="AK327" s="290">
        <v>5</v>
      </c>
      <c r="AL327" s="435"/>
      <c r="AM327" s="435"/>
      <c r="AN327" s="435"/>
      <c r="AO327" s="435"/>
      <c r="AP327" s="435"/>
      <c r="AQ327" s="435"/>
      <c r="AR327" s="435"/>
      <c r="AS327" s="435"/>
      <c r="AT327" s="435"/>
      <c r="AU327" s="435"/>
      <c r="AV327" s="402">
        <v>5</v>
      </c>
      <c r="AW327" s="435"/>
      <c r="AX327" s="292"/>
    </row>
    <row r="328" spans="1:50" s="293" customFormat="1" ht="18.5">
      <c r="A328" s="517" t="s">
        <v>473</v>
      </c>
      <c r="B328" s="307" t="s">
        <v>380</v>
      </c>
      <c r="C328" s="308" t="s">
        <v>64</v>
      </c>
      <c r="D328" s="290">
        <v>1</v>
      </c>
      <c r="E328" s="291">
        <f t="shared" si="140"/>
        <v>81.094317073170771</v>
      </c>
      <c r="F328" s="320">
        <v>81.094317073170771</v>
      </c>
      <c r="G328" s="10">
        <f t="shared" si="120"/>
        <v>8.1094317073170767</v>
      </c>
      <c r="H328" s="10">
        <f t="shared" si="121"/>
        <v>89.203748780487842</v>
      </c>
      <c r="I328" s="10">
        <f t="shared" si="122"/>
        <v>7.1362999024390277</v>
      </c>
      <c r="J328" s="10">
        <f t="shared" si="123"/>
        <v>96.340048682926863</v>
      </c>
      <c r="K328" s="65">
        <f t="shared" si="124"/>
        <v>2.8902014604878059</v>
      </c>
      <c r="L328" s="10">
        <f t="shared" si="125"/>
        <v>99.230250143414665</v>
      </c>
      <c r="M328" s="10">
        <f t="shared" si="126"/>
        <v>17.861445025814639</v>
      </c>
      <c r="N328" s="10">
        <f t="shared" si="127"/>
        <v>117.0916951692293</v>
      </c>
      <c r="O328" s="402">
        <v>1</v>
      </c>
      <c r="P328" s="414">
        <f t="shared" si="141"/>
        <v>117.0916951692293</v>
      </c>
      <c r="Q328" s="292"/>
      <c r="S328" s="445" t="s">
        <v>64</v>
      </c>
      <c r="T328" s="290">
        <v>1</v>
      </c>
      <c r="U328" s="435">
        <v>50</v>
      </c>
      <c r="V328" s="432">
        <f t="shared" ref="V328:V391" si="152">U328*T328</f>
        <v>50</v>
      </c>
      <c r="W328" s="432">
        <f t="shared" si="142"/>
        <v>5</v>
      </c>
      <c r="X328" s="432">
        <f t="shared" si="143"/>
        <v>55</v>
      </c>
      <c r="Y328" s="478">
        <f t="shared" si="144"/>
        <v>4.4000000000000004</v>
      </c>
      <c r="Z328" s="478">
        <f t="shared" si="145"/>
        <v>59.4</v>
      </c>
      <c r="AA328" s="478">
        <f t="shared" si="146"/>
        <v>1.7819999999999998</v>
      </c>
      <c r="AB328" s="478">
        <f t="shared" si="147"/>
        <v>61.181999999999995</v>
      </c>
      <c r="AC328" s="478">
        <f t="shared" si="148"/>
        <v>11.012759999999998</v>
      </c>
      <c r="AD328" s="478">
        <f t="shared" si="149"/>
        <v>72.194759999999988</v>
      </c>
      <c r="AE328" s="402">
        <v>1</v>
      </c>
      <c r="AF328" s="502">
        <f t="shared" si="150"/>
        <v>72.194759999999988</v>
      </c>
      <c r="AG328" s="295"/>
      <c r="AI328" s="504">
        <f t="shared" si="151"/>
        <v>44.896935169229309</v>
      </c>
      <c r="AJ328" s="308" t="s">
        <v>64</v>
      </c>
      <c r="AK328" s="290">
        <v>1</v>
      </c>
      <c r="AL328" s="435"/>
      <c r="AM328" s="435"/>
      <c r="AN328" s="435"/>
      <c r="AO328" s="435"/>
      <c r="AP328" s="435"/>
      <c r="AQ328" s="435"/>
      <c r="AR328" s="435"/>
      <c r="AS328" s="435"/>
      <c r="AT328" s="435"/>
      <c r="AU328" s="435"/>
      <c r="AV328" s="402">
        <v>1</v>
      </c>
      <c r="AW328" s="435"/>
      <c r="AX328" s="292"/>
    </row>
    <row r="329" spans="1:50" s="293" customFormat="1" ht="36" customHeight="1">
      <c r="A329" s="517" t="s">
        <v>474</v>
      </c>
      <c r="B329" s="307" t="s">
        <v>376</v>
      </c>
      <c r="C329" s="308" t="s">
        <v>64</v>
      </c>
      <c r="D329" s="290">
        <v>1</v>
      </c>
      <c r="E329" s="291">
        <f t="shared" si="140"/>
        <v>0</v>
      </c>
      <c r="F329" s="320">
        <v>0</v>
      </c>
      <c r="G329" s="10"/>
      <c r="H329" s="10"/>
      <c r="I329" s="10"/>
      <c r="J329" s="10"/>
      <c r="K329" s="65"/>
      <c r="L329" s="10"/>
      <c r="M329" s="10"/>
      <c r="N329" s="10"/>
      <c r="O329" s="402">
        <v>1</v>
      </c>
      <c r="P329" s="414"/>
      <c r="Q329" s="292" t="s">
        <v>148</v>
      </c>
      <c r="S329" s="445" t="s">
        <v>64</v>
      </c>
      <c r="T329" s="290">
        <v>1</v>
      </c>
      <c r="U329" s="435">
        <v>0</v>
      </c>
      <c r="V329" s="432">
        <f t="shared" si="152"/>
        <v>0</v>
      </c>
      <c r="W329" s="432">
        <f t="shared" si="142"/>
        <v>0</v>
      </c>
      <c r="X329" s="432">
        <f t="shared" si="143"/>
        <v>0</v>
      </c>
      <c r="Y329" s="478">
        <f t="shared" si="144"/>
        <v>0</v>
      </c>
      <c r="Z329" s="478">
        <f t="shared" si="145"/>
        <v>0</v>
      </c>
      <c r="AA329" s="478">
        <f t="shared" si="146"/>
        <v>0</v>
      </c>
      <c r="AB329" s="478">
        <f t="shared" si="147"/>
        <v>0</v>
      </c>
      <c r="AC329" s="478">
        <f t="shared" si="148"/>
        <v>0</v>
      </c>
      <c r="AD329" s="478">
        <f t="shared" si="149"/>
        <v>0</v>
      </c>
      <c r="AE329" s="402">
        <v>1</v>
      </c>
      <c r="AF329" s="502">
        <f t="shared" si="150"/>
        <v>0</v>
      </c>
      <c r="AG329" s="295" t="s">
        <v>148</v>
      </c>
      <c r="AI329" s="504">
        <f t="shared" si="151"/>
        <v>0</v>
      </c>
      <c r="AJ329" s="308" t="s">
        <v>64</v>
      </c>
      <c r="AK329" s="290">
        <v>1</v>
      </c>
      <c r="AL329" s="435"/>
      <c r="AM329" s="435"/>
      <c r="AN329" s="435"/>
      <c r="AO329" s="435"/>
      <c r="AP329" s="435"/>
      <c r="AQ329" s="435"/>
      <c r="AR329" s="435"/>
      <c r="AS329" s="435"/>
      <c r="AT329" s="435"/>
      <c r="AU329" s="435"/>
      <c r="AV329" s="402">
        <v>1</v>
      </c>
      <c r="AW329" s="435"/>
      <c r="AX329" s="292" t="s">
        <v>148</v>
      </c>
    </row>
    <row r="330" spans="1:50" s="293" customFormat="1" ht="18.75" customHeight="1">
      <c r="A330" s="517" t="s">
        <v>475</v>
      </c>
      <c r="B330" s="307" t="s">
        <v>377</v>
      </c>
      <c r="C330" s="308" t="s">
        <v>64</v>
      </c>
      <c r="D330" s="290">
        <v>1</v>
      </c>
      <c r="E330" s="291">
        <f t="shared" si="140"/>
        <v>165.9</v>
      </c>
      <c r="F330" s="320">
        <v>165.9</v>
      </c>
      <c r="G330" s="10">
        <f t="shared" si="120"/>
        <v>16.59</v>
      </c>
      <c r="H330" s="10">
        <f t="shared" si="121"/>
        <v>182.49</v>
      </c>
      <c r="I330" s="10">
        <f t="shared" si="122"/>
        <v>14.599200000000002</v>
      </c>
      <c r="J330" s="10">
        <f t="shared" si="123"/>
        <v>197.08920000000001</v>
      </c>
      <c r="K330" s="65">
        <f t="shared" si="124"/>
        <v>5.9126760000000003</v>
      </c>
      <c r="L330" s="10">
        <f t="shared" si="125"/>
        <v>203.00187600000001</v>
      </c>
      <c r="M330" s="10">
        <f t="shared" si="126"/>
        <v>36.54033768</v>
      </c>
      <c r="N330" s="10">
        <f t="shared" si="127"/>
        <v>239.54221368</v>
      </c>
      <c r="O330" s="402">
        <v>1</v>
      </c>
      <c r="P330" s="414">
        <f t="shared" si="141"/>
        <v>239.54221368</v>
      </c>
      <c r="Q330" s="292"/>
      <c r="S330" s="445" t="s">
        <v>64</v>
      </c>
      <c r="T330" s="290">
        <v>1</v>
      </c>
      <c r="U330" s="435">
        <v>120</v>
      </c>
      <c r="V330" s="432">
        <f t="shared" si="152"/>
        <v>120</v>
      </c>
      <c r="W330" s="432">
        <f t="shared" si="142"/>
        <v>12</v>
      </c>
      <c r="X330" s="432">
        <f t="shared" si="143"/>
        <v>132</v>
      </c>
      <c r="Y330" s="478">
        <f t="shared" si="144"/>
        <v>10.56</v>
      </c>
      <c r="Z330" s="478">
        <f t="shared" si="145"/>
        <v>142.56</v>
      </c>
      <c r="AA330" s="478">
        <f t="shared" si="146"/>
        <v>4.2767999999999997</v>
      </c>
      <c r="AB330" s="478">
        <f t="shared" si="147"/>
        <v>146.83680000000001</v>
      </c>
      <c r="AC330" s="478">
        <f t="shared" si="148"/>
        <v>26.430624000000002</v>
      </c>
      <c r="AD330" s="478">
        <f t="shared" si="149"/>
        <v>173.26742400000001</v>
      </c>
      <c r="AE330" s="402">
        <v>1</v>
      </c>
      <c r="AF330" s="502">
        <f t="shared" si="150"/>
        <v>173.26742400000001</v>
      </c>
      <c r="AG330" s="295"/>
      <c r="AI330" s="504">
        <f t="shared" si="151"/>
        <v>66.274789679999998</v>
      </c>
      <c r="AJ330" s="308" t="s">
        <v>64</v>
      </c>
      <c r="AK330" s="290">
        <v>1</v>
      </c>
      <c r="AL330" s="435"/>
      <c r="AM330" s="435"/>
      <c r="AN330" s="435"/>
      <c r="AO330" s="435"/>
      <c r="AP330" s="435"/>
      <c r="AQ330" s="435"/>
      <c r="AR330" s="435"/>
      <c r="AS330" s="435"/>
      <c r="AT330" s="435"/>
      <c r="AU330" s="435"/>
      <c r="AV330" s="402">
        <v>1</v>
      </c>
      <c r="AW330" s="435"/>
      <c r="AX330" s="292"/>
    </row>
    <row r="331" spans="1:50" s="293" customFormat="1" ht="19.5" customHeight="1" thickBot="1">
      <c r="A331" s="517" t="s">
        <v>712</v>
      </c>
      <c r="B331" s="327" t="s">
        <v>378</v>
      </c>
      <c r="C331" s="328" t="s">
        <v>292</v>
      </c>
      <c r="D331" s="311">
        <v>1.09984378</v>
      </c>
      <c r="E331" s="291">
        <f t="shared" si="140"/>
        <v>140.69999999999999</v>
      </c>
      <c r="F331" s="321">
        <v>154.74801984600001</v>
      </c>
      <c r="G331" s="37">
        <f t="shared" si="120"/>
        <v>15.474801984600001</v>
      </c>
      <c r="H331" s="37">
        <f t="shared" si="121"/>
        <v>170.2228218306</v>
      </c>
      <c r="I331" s="37">
        <f t="shared" si="122"/>
        <v>13.617825746448</v>
      </c>
      <c r="J331" s="37">
        <f t="shared" si="123"/>
        <v>183.840647577048</v>
      </c>
      <c r="K331" s="220">
        <f t="shared" si="124"/>
        <v>5.5152194273114397</v>
      </c>
      <c r="L331" s="37">
        <f t="shared" si="125"/>
        <v>189.35586700435945</v>
      </c>
      <c r="M331" s="37">
        <f t="shared" si="126"/>
        <v>34.084056060784704</v>
      </c>
      <c r="N331" s="37">
        <f t="shared" si="127"/>
        <v>223.43992306514417</v>
      </c>
      <c r="O331" s="404">
        <f>D331*O325</f>
        <v>1.09984378</v>
      </c>
      <c r="P331" s="415">
        <f t="shared" si="141"/>
        <v>245.74900958687735</v>
      </c>
      <c r="Q331" s="312"/>
      <c r="S331" s="445" t="s">
        <v>292</v>
      </c>
      <c r="T331" s="311">
        <v>1.09984378</v>
      </c>
      <c r="U331" s="435">
        <v>110</v>
      </c>
      <c r="V331" s="432">
        <f t="shared" si="152"/>
        <v>120.98281580000001</v>
      </c>
      <c r="W331" s="432">
        <f t="shared" si="142"/>
        <v>12.098281580000002</v>
      </c>
      <c r="X331" s="432">
        <f t="shared" si="143"/>
        <v>133.08109738000002</v>
      </c>
      <c r="Y331" s="478">
        <f t="shared" si="144"/>
        <v>10.646487790400002</v>
      </c>
      <c r="Z331" s="478">
        <f t="shared" si="145"/>
        <v>143.7275851704</v>
      </c>
      <c r="AA331" s="478">
        <f t="shared" si="146"/>
        <v>4.311827555112</v>
      </c>
      <c r="AB331" s="478">
        <f t="shared" si="147"/>
        <v>148.03941272551199</v>
      </c>
      <c r="AC331" s="478">
        <f t="shared" si="148"/>
        <v>26.647094290592158</v>
      </c>
      <c r="AD331" s="478">
        <f t="shared" si="149"/>
        <v>174.68650701610414</v>
      </c>
      <c r="AE331" s="404">
        <v>1.09984378</v>
      </c>
      <c r="AF331" s="502">
        <f t="shared" si="150"/>
        <v>192.1278681915885</v>
      </c>
      <c r="AG331" s="295"/>
      <c r="AI331" s="504">
        <f t="shared" si="151"/>
        <v>53.621141395288845</v>
      </c>
      <c r="AJ331" s="328" t="s">
        <v>292</v>
      </c>
      <c r="AK331" s="311">
        <v>1.09984378</v>
      </c>
      <c r="AL331" s="435"/>
      <c r="AM331" s="435"/>
      <c r="AN331" s="435"/>
      <c r="AO331" s="435"/>
      <c r="AP331" s="435"/>
      <c r="AQ331" s="435"/>
      <c r="AR331" s="435"/>
      <c r="AS331" s="435"/>
      <c r="AT331" s="435"/>
      <c r="AU331" s="435"/>
      <c r="AV331" s="404">
        <f>AK331*AV325</f>
        <v>1.09984378</v>
      </c>
      <c r="AW331" s="435"/>
      <c r="AX331" s="312"/>
    </row>
    <row r="332" spans="1:50" s="293" customFormat="1" ht="72" customHeight="1">
      <c r="A332" s="522" t="s">
        <v>443</v>
      </c>
      <c r="B332" s="313" t="s">
        <v>382</v>
      </c>
      <c r="C332" s="314" t="s">
        <v>292</v>
      </c>
      <c r="D332" s="315">
        <v>2.2402975000000001</v>
      </c>
      <c r="E332" s="291">
        <f t="shared" si="140"/>
        <v>94.320000000000007</v>
      </c>
      <c r="F332" s="324">
        <v>211.30486020000001</v>
      </c>
      <c r="G332" s="8">
        <f t="shared" si="120"/>
        <v>21.130486020000003</v>
      </c>
      <c r="H332" s="8">
        <f t="shared" si="121"/>
        <v>232.43534622000001</v>
      </c>
      <c r="I332" s="8">
        <f t="shared" si="122"/>
        <v>18.594827697600003</v>
      </c>
      <c r="J332" s="8">
        <f t="shared" si="123"/>
        <v>251.03017391760002</v>
      </c>
      <c r="K332" s="79">
        <f t="shared" si="124"/>
        <v>7.5309052175280007</v>
      </c>
      <c r="L332" s="8">
        <f t="shared" si="125"/>
        <v>258.56107913512801</v>
      </c>
      <c r="M332" s="8">
        <f t="shared" si="126"/>
        <v>46.540994244323038</v>
      </c>
      <c r="N332" s="8">
        <f t="shared" si="127"/>
        <v>305.10207337945104</v>
      </c>
      <c r="O332" s="399">
        <v>1</v>
      </c>
      <c r="P332" s="400">
        <f t="shared" si="141"/>
        <v>305.10207337945104</v>
      </c>
      <c r="Q332" s="317"/>
      <c r="S332" s="304" t="s">
        <v>292</v>
      </c>
      <c r="T332" s="315">
        <v>2.2402975000000001</v>
      </c>
      <c r="U332" s="435">
        <v>80</v>
      </c>
      <c r="V332" s="432">
        <f t="shared" si="152"/>
        <v>179.22380000000001</v>
      </c>
      <c r="W332" s="432">
        <f t="shared" si="142"/>
        <v>17.92238</v>
      </c>
      <c r="X332" s="432">
        <f t="shared" si="143"/>
        <v>197.14618000000002</v>
      </c>
      <c r="Y332" s="478">
        <f t="shared" si="144"/>
        <v>15.771694400000001</v>
      </c>
      <c r="Z332" s="478">
        <f t="shared" si="145"/>
        <v>212.91787440000002</v>
      </c>
      <c r="AA332" s="478">
        <f t="shared" si="146"/>
        <v>6.3875362320000004</v>
      </c>
      <c r="AB332" s="478">
        <f t="shared" si="147"/>
        <v>219.30541063200002</v>
      </c>
      <c r="AC332" s="478">
        <f t="shared" si="148"/>
        <v>39.474973913760003</v>
      </c>
      <c r="AD332" s="478">
        <f t="shared" si="149"/>
        <v>258.78038454576</v>
      </c>
      <c r="AE332" s="399">
        <v>1</v>
      </c>
      <c r="AF332" s="502">
        <f t="shared" si="150"/>
        <v>258.78038454576</v>
      </c>
      <c r="AG332" s="295"/>
      <c r="AI332" s="504">
        <f t="shared" si="151"/>
        <v>46.321688833691042</v>
      </c>
      <c r="AJ332" s="314" t="s">
        <v>292</v>
      </c>
      <c r="AK332" s="315">
        <v>2.2402975000000001</v>
      </c>
      <c r="AL332" s="435"/>
      <c r="AM332" s="435"/>
      <c r="AN332" s="435"/>
      <c r="AO332" s="435"/>
      <c r="AP332" s="435"/>
      <c r="AQ332" s="435"/>
      <c r="AR332" s="435"/>
      <c r="AS332" s="435"/>
      <c r="AT332" s="435"/>
      <c r="AU332" s="435"/>
      <c r="AV332" s="399">
        <v>1</v>
      </c>
      <c r="AW332" s="435"/>
      <c r="AX332" s="317"/>
    </row>
    <row r="333" spans="1:50" s="293" customFormat="1" ht="18.75" customHeight="1">
      <c r="A333" s="517"/>
      <c r="B333" s="338" t="s">
        <v>452</v>
      </c>
      <c r="C333" s="332"/>
      <c r="D333" s="290"/>
      <c r="E333" s="291"/>
      <c r="F333" s="320">
        <v>0</v>
      </c>
      <c r="G333" s="16"/>
      <c r="H333" s="16"/>
      <c r="I333" s="16"/>
      <c r="J333" s="16"/>
      <c r="K333" s="143"/>
      <c r="L333" s="16"/>
      <c r="M333" s="16"/>
      <c r="N333" s="16"/>
      <c r="O333" s="402"/>
      <c r="P333" s="414"/>
      <c r="Q333" s="292"/>
      <c r="S333" s="444"/>
      <c r="T333" s="290"/>
      <c r="U333" s="435"/>
      <c r="V333" s="432">
        <f t="shared" si="152"/>
        <v>0</v>
      </c>
      <c r="W333" s="432">
        <f t="shared" si="142"/>
        <v>0</v>
      </c>
      <c r="X333" s="432">
        <f t="shared" si="143"/>
        <v>0</v>
      </c>
      <c r="Y333" s="478">
        <f t="shared" si="144"/>
        <v>0</v>
      </c>
      <c r="Z333" s="478">
        <f t="shared" si="145"/>
        <v>0</v>
      </c>
      <c r="AA333" s="478">
        <f t="shared" si="146"/>
        <v>0</v>
      </c>
      <c r="AB333" s="478">
        <f t="shared" si="147"/>
        <v>0</v>
      </c>
      <c r="AC333" s="478">
        <f t="shared" si="148"/>
        <v>0</v>
      </c>
      <c r="AD333" s="478">
        <f t="shared" si="149"/>
        <v>0</v>
      </c>
      <c r="AE333" s="402"/>
      <c r="AF333" s="502">
        <f t="shared" si="150"/>
        <v>0</v>
      </c>
      <c r="AG333" s="295"/>
      <c r="AI333" s="504">
        <f t="shared" si="151"/>
        <v>0</v>
      </c>
      <c r="AJ333" s="332"/>
      <c r="AK333" s="290"/>
      <c r="AL333" s="435"/>
      <c r="AM333" s="435"/>
      <c r="AN333" s="435"/>
      <c r="AO333" s="435"/>
      <c r="AP333" s="435"/>
      <c r="AQ333" s="435"/>
      <c r="AR333" s="435"/>
      <c r="AS333" s="435"/>
      <c r="AT333" s="435"/>
      <c r="AU333" s="435"/>
      <c r="AV333" s="402"/>
      <c r="AW333" s="435"/>
      <c r="AX333" s="292"/>
    </row>
    <row r="334" spans="1:50" s="296" customFormat="1" ht="18.75" customHeight="1">
      <c r="A334" s="517" t="s">
        <v>284</v>
      </c>
      <c r="B334" s="307" t="s">
        <v>387</v>
      </c>
      <c r="C334" s="308" t="s">
        <v>64</v>
      </c>
      <c r="D334" s="294">
        <v>1</v>
      </c>
      <c r="E334" s="291">
        <f t="shared" si="140"/>
        <v>140.88256451612904</v>
      </c>
      <c r="F334" s="320">
        <v>140.88256451612904</v>
      </c>
      <c r="G334" s="10">
        <f t="shared" si="120"/>
        <v>14.088256451612905</v>
      </c>
      <c r="H334" s="10">
        <f t="shared" si="121"/>
        <v>154.97082096774193</v>
      </c>
      <c r="I334" s="10">
        <f t="shared" si="122"/>
        <v>12.397665677419354</v>
      </c>
      <c r="J334" s="10">
        <f t="shared" si="123"/>
        <v>167.36848664516128</v>
      </c>
      <c r="K334" s="65">
        <f t="shared" si="124"/>
        <v>5.0210545993548381</v>
      </c>
      <c r="L334" s="10">
        <f t="shared" si="125"/>
        <v>172.38954124451612</v>
      </c>
      <c r="M334" s="10">
        <f t="shared" si="126"/>
        <v>31.0301174240129</v>
      </c>
      <c r="N334" s="10">
        <f t="shared" si="127"/>
        <v>203.41965866852902</v>
      </c>
      <c r="O334" s="407">
        <v>1</v>
      </c>
      <c r="P334" s="414">
        <f t="shared" si="141"/>
        <v>203.41965866852902</v>
      </c>
      <c r="Q334" s="295"/>
      <c r="S334" s="445" t="s">
        <v>64</v>
      </c>
      <c r="T334" s="294">
        <v>1</v>
      </c>
      <c r="U334" s="435">
        <v>50</v>
      </c>
      <c r="V334" s="432">
        <f t="shared" si="152"/>
        <v>50</v>
      </c>
      <c r="W334" s="432">
        <f t="shared" si="142"/>
        <v>5</v>
      </c>
      <c r="X334" s="432">
        <f t="shared" si="143"/>
        <v>55</v>
      </c>
      <c r="Y334" s="478">
        <f t="shared" si="144"/>
        <v>4.4000000000000004</v>
      </c>
      <c r="Z334" s="478">
        <f t="shared" si="145"/>
        <v>59.4</v>
      </c>
      <c r="AA334" s="478">
        <f t="shared" si="146"/>
        <v>1.7819999999999998</v>
      </c>
      <c r="AB334" s="478">
        <f t="shared" si="147"/>
        <v>61.181999999999995</v>
      </c>
      <c r="AC334" s="478">
        <f t="shared" si="148"/>
        <v>11.012759999999998</v>
      </c>
      <c r="AD334" s="478">
        <f t="shared" si="149"/>
        <v>72.194759999999988</v>
      </c>
      <c r="AE334" s="407">
        <v>1</v>
      </c>
      <c r="AF334" s="502">
        <f t="shared" si="150"/>
        <v>72.194759999999988</v>
      </c>
      <c r="AG334" s="295"/>
      <c r="AI334" s="504">
        <f t="shared" si="151"/>
        <v>131.22489866852902</v>
      </c>
      <c r="AJ334" s="308" t="s">
        <v>64</v>
      </c>
      <c r="AK334" s="294">
        <v>1</v>
      </c>
      <c r="AL334" s="435"/>
      <c r="AM334" s="435"/>
      <c r="AN334" s="435"/>
      <c r="AO334" s="435"/>
      <c r="AP334" s="435"/>
      <c r="AQ334" s="435"/>
      <c r="AR334" s="435"/>
      <c r="AS334" s="435"/>
      <c r="AT334" s="435"/>
      <c r="AU334" s="435"/>
      <c r="AV334" s="407">
        <v>1</v>
      </c>
      <c r="AW334" s="435"/>
      <c r="AX334" s="295"/>
    </row>
    <row r="335" spans="1:50" s="296" customFormat="1" ht="36" customHeight="1">
      <c r="A335" s="517" t="s">
        <v>476</v>
      </c>
      <c r="B335" s="307" t="s">
        <v>384</v>
      </c>
      <c r="C335" s="308" t="s">
        <v>64</v>
      </c>
      <c r="D335" s="294">
        <v>1</v>
      </c>
      <c r="E335" s="291">
        <f t="shared" si="140"/>
        <v>0</v>
      </c>
      <c r="F335" s="320">
        <v>0</v>
      </c>
      <c r="G335" s="10"/>
      <c r="H335" s="10"/>
      <c r="I335" s="10"/>
      <c r="J335" s="10"/>
      <c r="K335" s="65"/>
      <c r="L335" s="10"/>
      <c r="M335" s="10"/>
      <c r="N335" s="10"/>
      <c r="O335" s="407">
        <v>1</v>
      </c>
      <c r="P335" s="414"/>
      <c r="Q335" s="295" t="s">
        <v>148</v>
      </c>
      <c r="S335" s="445" t="s">
        <v>64</v>
      </c>
      <c r="T335" s="294">
        <v>1</v>
      </c>
      <c r="U335" s="435">
        <v>0</v>
      </c>
      <c r="V335" s="432">
        <f t="shared" si="152"/>
        <v>0</v>
      </c>
      <c r="W335" s="432">
        <f t="shared" si="142"/>
        <v>0</v>
      </c>
      <c r="X335" s="432">
        <f t="shared" si="143"/>
        <v>0</v>
      </c>
      <c r="Y335" s="478">
        <f t="shared" si="144"/>
        <v>0</v>
      </c>
      <c r="Z335" s="478">
        <f t="shared" si="145"/>
        <v>0</v>
      </c>
      <c r="AA335" s="478">
        <f t="shared" si="146"/>
        <v>0</v>
      </c>
      <c r="AB335" s="478">
        <f t="shared" si="147"/>
        <v>0</v>
      </c>
      <c r="AC335" s="478">
        <f t="shared" si="148"/>
        <v>0</v>
      </c>
      <c r="AD335" s="478">
        <f t="shared" si="149"/>
        <v>0</v>
      </c>
      <c r="AE335" s="407">
        <v>1</v>
      </c>
      <c r="AF335" s="502">
        <f t="shared" si="150"/>
        <v>0</v>
      </c>
      <c r="AG335" s="295" t="s">
        <v>148</v>
      </c>
      <c r="AI335" s="504">
        <f t="shared" si="151"/>
        <v>0</v>
      </c>
      <c r="AJ335" s="308" t="s">
        <v>64</v>
      </c>
      <c r="AK335" s="294">
        <v>1</v>
      </c>
      <c r="AL335" s="435"/>
      <c r="AM335" s="435"/>
      <c r="AN335" s="435"/>
      <c r="AO335" s="435"/>
      <c r="AP335" s="435"/>
      <c r="AQ335" s="435"/>
      <c r="AR335" s="435"/>
      <c r="AS335" s="435"/>
      <c r="AT335" s="435"/>
      <c r="AU335" s="435"/>
      <c r="AV335" s="407">
        <v>1</v>
      </c>
      <c r="AW335" s="435"/>
      <c r="AX335" s="295" t="s">
        <v>148</v>
      </c>
    </row>
    <row r="336" spans="1:50" s="296" customFormat="1" ht="18.75" customHeight="1">
      <c r="A336" s="517" t="s">
        <v>477</v>
      </c>
      <c r="B336" s="307" t="s">
        <v>385</v>
      </c>
      <c r="C336" s="308" t="s">
        <v>64</v>
      </c>
      <c r="D336" s="491">
        <v>1</v>
      </c>
      <c r="E336" s="291">
        <f t="shared" si="140"/>
        <v>213.57</v>
      </c>
      <c r="F336" s="320">
        <v>213.57</v>
      </c>
      <c r="G336" s="10">
        <f t="shared" si="120"/>
        <v>21.356999999999999</v>
      </c>
      <c r="H336" s="10">
        <f t="shared" si="121"/>
        <v>234.92699999999999</v>
      </c>
      <c r="I336" s="10">
        <f t="shared" si="122"/>
        <v>18.794160000000002</v>
      </c>
      <c r="J336" s="10">
        <f t="shared" si="123"/>
        <v>253.72116</v>
      </c>
      <c r="K336" s="65">
        <f t="shared" si="124"/>
        <v>7.6116348</v>
      </c>
      <c r="L336" s="10">
        <f t="shared" si="125"/>
        <v>261.33279479999999</v>
      </c>
      <c r="M336" s="10">
        <f t="shared" si="126"/>
        <v>47.039903063999994</v>
      </c>
      <c r="N336" s="10">
        <f t="shared" si="127"/>
        <v>308.37269786399997</v>
      </c>
      <c r="O336" s="407">
        <v>1</v>
      </c>
      <c r="P336" s="414">
        <f t="shared" si="141"/>
        <v>308.37269786399997</v>
      </c>
      <c r="Q336" s="295"/>
      <c r="S336" s="445" t="s">
        <v>64</v>
      </c>
      <c r="T336" s="294">
        <v>1</v>
      </c>
      <c r="U336" s="435">
        <v>150</v>
      </c>
      <c r="V336" s="432">
        <f t="shared" si="152"/>
        <v>150</v>
      </c>
      <c r="W336" s="432">
        <f t="shared" si="142"/>
        <v>15</v>
      </c>
      <c r="X336" s="432">
        <f t="shared" si="143"/>
        <v>165</v>
      </c>
      <c r="Y336" s="478">
        <f t="shared" si="144"/>
        <v>13.200000000000001</v>
      </c>
      <c r="Z336" s="478">
        <f t="shared" si="145"/>
        <v>178.2</v>
      </c>
      <c r="AA336" s="478">
        <f t="shared" si="146"/>
        <v>5.3459999999999992</v>
      </c>
      <c r="AB336" s="478">
        <f t="shared" si="147"/>
        <v>183.54599999999999</v>
      </c>
      <c r="AC336" s="478">
        <f t="shared" si="148"/>
        <v>33.03828</v>
      </c>
      <c r="AD336" s="478">
        <f t="shared" si="149"/>
        <v>216.58427999999998</v>
      </c>
      <c r="AE336" s="407">
        <v>1</v>
      </c>
      <c r="AF336" s="502">
        <f t="shared" si="150"/>
        <v>216.58427999999998</v>
      </c>
      <c r="AG336" s="295"/>
      <c r="AI336" s="504">
        <f t="shared" si="151"/>
        <v>91.788417863999996</v>
      </c>
      <c r="AJ336" s="308" t="s">
        <v>64</v>
      </c>
      <c r="AK336" s="491">
        <v>1</v>
      </c>
      <c r="AL336" s="435"/>
      <c r="AM336" s="435"/>
      <c r="AN336" s="435"/>
      <c r="AO336" s="435"/>
      <c r="AP336" s="435"/>
      <c r="AQ336" s="435"/>
      <c r="AR336" s="435"/>
      <c r="AS336" s="435"/>
      <c r="AT336" s="435"/>
      <c r="AU336" s="435"/>
      <c r="AV336" s="407">
        <v>1</v>
      </c>
      <c r="AW336" s="435"/>
      <c r="AX336" s="295"/>
    </row>
    <row r="337" spans="1:50" s="293" customFormat="1" ht="19.5" customHeight="1" thickBot="1">
      <c r="A337" s="517" t="s">
        <v>478</v>
      </c>
      <c r="B337" s="341" t="s">
        <v>378</v>
      </c>
      <c r="C337" s="330" t="s">
        <v>292</v>
      </c>
      <c r="D337" s="288">
        <v>1.1739158900000002</v>
      </c>
      <c r="E337" s="291">
        <f>F337/D337</f>
        <v>140.69999999999999</v>
      </c>
      <c r="F337" s="326">
        <v>165.16996572300002</v>
      </c>
      <c r="G337" s="81">
        <f>F337*$G$4</f>
        <v>16.516996572300002</v>
      </c>
      <c r="H337" s="81">
        <f>G337+F337</f>
        <v>181.68696229530002</v>
      </c>
      <c r="I337" s="81">
        <f t="shared" si="122"/>
        <v>14.534956983624001</v>
      </c>
      <c r="J337" s="81">
        <f t="shared" si="123"/>
        <v>196.22191927892402</v>
      </c>
      <c r="K337" s="115">
        <f t="shared" si="124"/>
        <v>5.8866575783677204</v>
      </c>
      <c r="L337" s="81">
        <f t="shared" si="125"/>
        <v>202.10857685729175</v>
      </c>
      <c r="M337" s="81">
        <f t="shared" si="126"/>
        <v>36.379543834312514</v>
      </c>
      <c r="N337" s="81">
        <f t="shared" si="127"/>
        <v>238.48812069160425</v>
      </c>
      <c r="O337" s="406">
        <f>D337*O332</f>
        <v>1.1739158900000002</v>
      </c>
      <c r="P337" s="415">
        <f t="shared" si="141"/>
        <v>279.96499445611204</v>
      </c>
      <c r="Q337" s="289"/>
      <c r="S337" s="445" t="s">
        <v>292</v>
      </c>
      <c r="T337" s="288">
        <v>1.1739158900000002</v>
      </c>
      <c r="U337" s="435">
        <v>110</v>
      </c>
      <c r="V337" s="432">
        <f t="shared" si="152"/>
        <v>129.13074790000002</v>
      </c>
      <c r="W337" s="432">
        <f t="shared" si="142"/>
        <v>12.913074790000003</v>
      </c>
      <c r="X337" s="432">
        <f t="shared" si="143"/>
        <v>142.04382269000001</v>
      </c>
      <c r="Y337" s="478">
        <f t="shared" si="144"/>
        <v>11.363505815200002</v>
      </c>
      <c r="Z337" s="478">
        <f t="shared" si="145"/>
        <v>153.40732850520001</v>
      </c>
      <c r="AA337" s="478">
        <f t="shared" si="146"/>
        <v>4.6022198551560001</v>
      </c>
      <c r="AB337" s="478">
        <f t="shared" si="147"/>
        <v>158.00954836035601</v>
      </c>
      <c r="AC337" s="478">
        <f t="shared" si="148"/>
        <v>28.44171870486408</v>
      </c>
      <c r="AD337" s="478">
        <f t="shared" si="149"/>
        <v>186.45126706522009</v>
      </c>
      <c r="AE337" s="406">
        <v>1.1739158900000002</v>
      </c>
      <c r="AF337" s="502">
        <f t="shared" si="150"/>
        <v>218.87810511849557</v>
      </c>
      <c r="AG337" s="295"/>
      <c r="AI337" s="504">
        <f t="shared" si="151"/>
        <v>61.086889337616469</v>
      </c>
      <c r="AJ337" s="330" t="s">
        <v>292</v>
      </c>
      <c r="AK337" s="288">
        <v>1.1739158900000002</v>
      </c>
      <c r="AL337" s="435"/>
      <c r="AM337" s="435"/>
      <c r="AN337" s="435"/>
      <c r="AO337" s="435"/>
      <c r="AP337" s="435"/>
      <c r="AQ337" s="435"/>
      <c r="AR337" s="435"/>
      <c r="AS337" s="435"/>
      <c r="AT337" s="435"/>
      <c r="AU337" s="435"/>
      <c r="AV337" s="406">
        <f>AK337*AV332</f>
        <v>1.1739158900000002</v>
      </c>
      <c r="AW337" s="435"/>
      <c r="AX337" s="289"/>
    </row>
    <row r="338" spans="1:50" s="293" customFormat="1" ht="72" customHeight="1">
      <c r="A338" s="522" t="s">
        <v>444</v>
      </c>
      <c r="B338" s="322" t="s">
        <v>386</v>
      </c>
      <c r="C338" s="323" t="s">
        <v>292</v>
      </c>
      <c r="D338" s="290">
        <v>2.4952974999999999</v>
      </c>
      <c r="E338" s="291">
        <f t="shared" ref="E338:E401" si="153">F338/D338</f>
        <v>94.319999999999979</v>
      </c>
      <c r="F338" s="320">
        <v>235.35646019999996</v>
      </c>
      <c r="G338" s="16">
        <f t="shared" ref="G338:G413" si="154">F338*$G$4</f>
        <v>23.535646019999998</v>
      </c>
      <c r="H338" s="16">
        <f t="shared" ref="H338:H413" si="155">G338+F338</f>
        <v>258.89210621999996</v>
      </c>
      <c r="I338" s="16">
        <f t="shared" ref="I338:I413" si="156">H338*$I$4</f>
        <v>20.711368497599999</v>
      </c>
      <c r="J338" s="16">
        <f t="shared" ref="J338:J413" si="157">I338+H338</f>
        <v>279.60347471759997</v>
      </c>
      <c r="K338" s="143">
        <f t="shared" ref="K338:K413" si="158">J338*$K$4</f>
        <v>8.3881042415279978</v>
      </c>
      <c r="L338" s="16">
        <f t="shared" ref="L338:L413" si="159">J338+K338</f>
        <v>287.99157895912799</v>
      </c>
      <c r="M338" s="16">
        <f t="shared" ref="M338:M413" si="160">L338*$M$4</f>
        <v>51.838484212643039</v>
      </c>
      <c r="N338" s="16">
        <f t="shared" ref="N338:N413" si="161">M338+L338</f>
        <v>339.83006317177103</v>
      </c>
      <c r="O338" s="402">
        <v>1</v>
      </c>
      <c r="P338" s="400">
        <f t="shared" si="141"/>
        <v>339.83006317177103</v>
      </c>
      <c r="Q338" s="292"/>
      <c r="S338" s="304" t="s">
        <v>292</v>
      </c>
      <c r="T338" s="290">
        <v>2.4952974999999999</v>
      </c>
      <c r="U338" s="435">
        <v>80</v>
      </c>
      <c r="V338" s="432">
        <f t="shared" si="152"/>
        <v>199.62379999999999</v>
      </c>
      <c r="W338" s="432">
        <f t="shared" si="142"/>
        <v>19.96238</v>
      </c>
      <c r="X338" s="432">
        <f t="shared" si="143"/>
        <v>219.58617999999998</v>
      </c>
      <c r="Y338" s="478">
        <f t="shared" si="144"/>
        <v>17.566894399999999</v>
      </c>
      <c r="Z338" s="478">
        <f t="shared" si="145"/>
        <v>237.15307439999998</v>
      </c>
      <c r="AA338" s="478">
        <f t="shared" si="146"/>
        <v>7.1145922319999988</v>
      </c>
      <c r="AB338" s="478">
        <f t="shared" si="147"/>
        <v>244.26766663199999</v>
      </c>
      <c r="AC338" s="478">
        <f t="shared" si="148"/>
        <v>43.968179993759996</v>
      </c>
      <c r="AD338" s="478">
        <f t="shared" si="149"/>
        <v>288.23584662575996</v>
      </c>
      <c r="AE338" s="402">
        <v>1</v>
      </c>
      <c r="AF338" s="502">
        <f t="shared" si="150"/>
        <v>288.23584662575996</v>
      </c>
      <c r="AG338" s="295"/>
      <c r="AI338" s="504">
        <f t="shared" si="151"/>
        <v>51.594216546011069</v>
      </c>
      <c r="AJ338" s="323" t="s">
        <v>292</v>
      </c>
      <c r="AK338" s="290">
        <v>2.4952974999999999</v>
      </c>
      <c r="AL338" s="435"/>
      <c r="AM338" s="435"/>
      <c r="AN338" s="435"/>
      <c r="AO338" s="435"/>
      <c r="AP338" s="435"/>
      <c r="AQ338" s="435"/>
      <c r="AR338" s="435"/>
      <c r="AS338" s="435"/>
      <c r="AT338" s="435"/>
      <c r="AU338" s="435"/>
      <c r="AV338" s="402">
        <v>1</v>
      </c>
      <c r="AW338" s="435"/>
      <c r="AX338" s="292"/>
    </row>
    <row r="339" spans="1:50" s="293" customFormat="1" ht="18.75" customHeight="1">
      <c r="A339" s="517"/>
      <c r="B339" s="338" t="s">
        <v>452</v>
      </c>
      <c r="C339" s="332"/>
      <c r="D339" s="290"/>
      <c r="E339" s="291"/>
      <c r="F339" s="320"/>
      <c r="G339" s="16"/>
      <c r="H339" s="16"/>
      <c r="I339" s="16"/>
      <c r="J339" s="16"/>
      <c r="K339" s="143"/>
      <c r="L339" s="16"/>
      <c r="M339" s="16"/>
      <c r="N339" s="16"/>
      <c r="O339" s="402"/>
      <c r="P339" s="414"/>
      <c r="Q339" s="292"/>
      <c r="S339" s="444"/>
      <c r="T339" s="290"/>
      <c r="U339" s="435"/>
      <c r="V339" s="432">
        <f t="shared" si="152"/>
        <v>0</v>
      </c>
      <c r="W339" s="432">
        <f t="shared" si="142"/>
        <v>0</v>
      </c>
      <c r="X339" s="432">
        <f t="shared" si="143"/>
        <v>0</v>
      </c>
      <c r="Y339" s="478">
        <f t="shared" si="144"/>
        <v>0</v>
      </c>
      <c r="Z339" s="478">
        <f t="shared" si="145"/>
        <v>0</v>
      </c>
      <c r="AA339" s="478">
        <f t="shared" si="146"/>
        <v>0</v>
      </c>
      <c r="AB339" s="478">
        <f t="shared" si="147"/>
        <v>0</v>
      </c>
      <c r="AC339" s="478">
        <f t="shared" si="148"/>
        <v>0</v>
      </c>
      <c r="AD339" s="478">
        <f t="shared" si="149"/>
        <v>0</v>
      </c>
      <c r="AE339" s="402"/>
      <c r="AF339" s="502">
        <f t="shared" si="150"/>
        <v>0</v>
      </c>
      <c r="AG339" s="295"/>
      <c r="AI339" s="504">
        <f t="shared" si="151"/>
        <v>0</v>
      </c>
      <c r="AJ339" s="332"/>
      <c r="AK339" s="290"/>
      <c r="AL339" s="435"/>
      <c r="AM339" s="435"/>
      <c r="AN339" s="435"/>
      <c r="AO339" s="435"/>
      <c r="AP339" s="435"/>
      <c r="AQ339" s="435"/>
      <c r="AR339" s="435"/>
      <c r="AS339" s="435"/>
      <c r="AT339" s="435"/>
      <c r="AU339" s="435"/>
      <c r="AV339" s="402"/>
      <c r="AW339" s="435"/>
      <c r="AX339" s="292"/>
    </row>
    <row r="340" spans="1:50" s="293" customFormat="1" ht="18.75" customHeight="1">
      <c r="A340" s="517" t="s">
        <v>285</v>
      </c>
      <c r="B340" s="307" t="s">
        <v>383</v>
      </c>
      <c r="C340" s="308" t="s">
        <v>64</v>
      </c>
      <c r="D340" s="290">
        <v>1</v>
      </c>
      <c r="E340" s="291">
        <f t="shared" si="153"/>
        <v>186.9</v>
      </c>
      <c r="F340" s="320">
        <v>186.9</v>
      </c>
      <c r="G340" s="10">
        <f t="shared" si="154"/>
        <v>18.690000000000001</v>
      </c>
      <c r="H340" s="10">
        <f t="shared" si="155"/>
        <v>205.59</v>
      </c>
      <c r="I340" s="10">
        <f t="shared" si="156"/>
        <v>16.447200000000002</v>
      </c>
      <c r="J340" s="10">
        <f t="shared" si="157"/>
        <v>222.03720000000001</v>
      </c>
      <c r="K340" s="65">
        <f t="shared" si="158"/>
        <v>6.6611159999999998</v>
      </c>
      <c r="L340" s="10">
        <f t="shared" si="159"/>
        <v>228.69831600000001</v>
      </c>
      <c r="M340" s="10">
        <f t="shared" si="160"/>
        <v>41.165696879999999</v>
      </c>
      <c r="N340" s="10">
        <f t="shared" si="161"/>
        <v>269.86401288000002</v>
      </c>
      <c r="O340" s="402">
        <v>1</v>
      </c>
      <c r="P340" s="414">
        <f t="shared" si="141"/>
        <v>269.86401288000002</v>
      </c>
      <c r="Q340" s="292"/>
      <c r="S340" s="445" t="s">
        <v>64</v>
      </c>
      <c r="T340" s="290">
        <v>1</v>
      </c>
      <c r="U340" s="435">
        <v>150</v>
      </c>
      <c r="V340" s="432">
        <f t="shared" si="152"/>
        <v>150</v>
      </c>
      <c r="W340" s="432">
        <f t="shared" si="142"/>
        <v>15</v>
      </c>
      <c r="X340" s="432">
        <f t="shared" si="143"/>
        <v>165</v>
      </c>
      <c r="Y340" s="478">
        <f t="shared" si="144"/>
        <v>13.200000000000001</v>
      </c>
      <c r="Z340" s="478">
        <f t="shared" si="145"/>
        <v>178.2</v>
      </c>
      <c r="AA340" s="478">
        <f t="shared" si="146"/>
        <v>5.3459999999999992</v>
      </c>
      <c r="AB340" s="478">
        <f t="shared" si="147"/>
        <v>183.54599999999999</v>
      </c>
      <c r="AC340" s="478">
        <f t="shared" si="148"/>
        <v>33.03828</v>
      </c>
      <c r="AD340" s="478">
        <f t="shared" si="149"/>
        <v>216.58427999999998</v>
      </c>
      <c r="AE340" s="402">
        <v>1</v>
      </c>
      <c r="AF340" s="502">
        <f t="shared" si="150"/>
        <v>216.58427999999998</v>
      </c>
      <c r="AG340" s="295"/>
      <c r="AI340" s="504">
        <f t="shared" si="151"/>
        <v>53.27973288000004</v>
      </c>
      <c r="AJ340" s="308" t="s">
        <v>64</v>
      </c>
      <c r="AK340" s="290">
        <v>1</v>
      </c>
      <c r="AL340" s="435"/>
      <c r="AM340" s="435"/>
      <c r="AN340" s="435"/>
      <c r="AO340" s="435"/>
      <c r="AP340" s="435"/>
      <c r="AQ340" s="435"/>
      <c r="AR340" s="435"/>
      <c r="AS340" s="435"/>
      <c r="AT340" s="435"/>
      <c r="AU340" s="435"/>
      <c r="AV340" s="402">
        <v>1</v>
      </c>
      <c r="AW340" s="435"/>
      <c r="AX340" s="292"/>
    </row>
    <row r="341" spans="1:50" s="293" customFormat="1" ht="36" customHeight="1">
      <c r="A341" s="517" t="s">
        <v>480</v>
      </c>
      <c r="B341" s="307" t="s">
        <v>384</v>
      </c>
      <c r="C341" s="308" t="s">
        <v>64</v>
      </c>
      <c r="D341" s="290">
        <v>1</v>
      </c>
      <c r="E341" s="291">
        <f t="shared" si="153"/>
        <v>0</v>
      </c>
      <c r="F341" s="320">
        <v>0</v>
      </c>
      <c r="G341" s="10"/>
      <c r="H341" s="10"/>
      <c r="I341" s="10"/>
      <c r="J341" s="10"/>
      <c r="K341" s="65"/>
      <c r="L341" s="10"/>
      <c r="M341" s="10"/>
      <c r="N341" s="10"/>
      <c r="O341" s="402">
        <v>1</v>
      </c>
      <c r="P341" s="414"/>
      <c r="Q341" s="292" t="s">
        <v>148</v>
      </c>
      <c r="S341" s="445" t="s">
        <v>64</v>
      </c>
      <c r="T341" s="290">
        <v>1</v>
      </c>
      <c r="U341" s="435">
        <v>0</v>
      </c>
      <c r="V341" s="432">
        <f t="shared" si="152"/>
        <v>0</v>
      </c>
      <c r="W341" s="432">
        <f t="shared" si="142"/>
        <v>0</v>
      </c>
      <c r="X341" s="432">
        <f t="shared" si="143"/>
        <v>0</v>
      </c>
      <c r="Y341" s="478">
        <f t="shared" si="144"/>
        <v>0</v>
      </c>
      <c r="Z341" s="478">
        <f t="shared" si="145"/>
        <v>0</v>
      </c>
      <c r="AA341" s="478">
        <f t="shared" si="146"/>
        <v>0</v>
      </c>
      <c r="AB341" s="478">
        <f t="shared" si="147"/>
        <v>0</v>
      </c>
      <c r="AC341" s="478">
        <f t="shared" si="148"/>
        <v>0</v>
      </c>
      <c r="AD341" s="478">
        <f t="shared" si="149"/>
        <v>0</v>
      </c>
      <c r="AE341" s="402">
        <v>1</v>
      </c>
      <c r="AF341" s="502">
        <f t="shared" si="150"/>
        <v>0</v>
      </c>
      <c r="AG341" s="295" t="s">
        <v>148</v>
      </c>
      <c r="AI341" s="504">
        <f t="shared" si="151"/>
        <v>0</v>
      </c>
      <c r="AJ341" s="308" t="s">
        <v>64</v>
      </c>
      <c r="AK341" s="290">
        <v>1</v>
      </c>
      <c r="AL341" s="435"/>
      <c r="AM341" s="435"/>
      <c r="AN341" s="435"/>
      <c r="AO341" s="435"/>
      <c r="AP341" s="435"/>
      <c r="AQ341" s="435"/>
      <c r="AR341" s="435"/>
      <c r="AS341" s="435"/>
      <c r="AT341" s="435"/>
      <c r="AU341" s="435"/>
      <c r="AV341" s="402">
        <v>1</v>
      </c>
      <c r="AW341" s="435"/>
      <c r="AX341" s="292" t="s">
        <v>148</v>
      </c>
    </row>
    <row r="342" spans="1:50" s="293" customFormat="1" ht="18.75" customHeight="1">
      <c r="A342" s="517" t="s">
        <v>481</v>
      </c>
      <c r="B342" s="307" t="s">
        <v>385</v>
      </c>
      <c r="C342" s="308" t="s">
        <v>64</v>
      </c>
      <c r="D342" s="320">
        <v>1</v>
      </c>
      <c r="E342" s="291">
        <f t="shared" si="153"/>
        <v>213.57</v>
      </c>
      <c r="F342" s="320">
        <v>213.57</v>
      </c>
      <c r="G342" s="10">
        <f t="shared" si="154"/>
        <v>21.356999999999999</v>
      </c>
      <c r="H342" s="10">
        <f t="shared" si="155"/>
        <v>234.92699999999999</v>
      </c>
      <c r="I342" s="10">
        <f t="shared" si="156"/>
        <v>18.794160000000002</v>
      </c>
      <c r="J342" s="10">
        <f t="shared" si="157"/>
        <v>253.72116</v>
      </c>
      <c r="K342" s="65">
        <f t="shared" si="158"/>
        <v>7.6116348</v>
      </c>
      <c r="L342" s="10">
        <f t="shared" si="159"/>
        <v>261.33279479999999</v>
      </c>
      <c r="M342" s="10">
        <f t="shared" si="160"/>
        <v>47.039903063999994</v>
      </c>
      <c r="N342" s="10">
        <f t="shared" si="161"/>
        <v>308.37269786399997</v>
      </c>
      <c r="O342" s="402">
        <v>1</v>
      </c>
      <c r="P342" s="414">
        <f t="shared" si="141"/>
        <v>308.37269786399997</v>
      </c>
      <c r="Q342" s="292"/>
      <c r="S342" s="445" t="s">
        <v>64</v>
      </c>
      <c r="T342" s="290">
        <v>1</v>
      </c>
      <c r="U342" s="435">
        <v>150</v>
      </c>
      <c r="V342" s="432">
        <f t="shared" si="152"/>
        <v>150</v>
      </c>
      <c r="W342" s="432">
        <f t="shared" si="142"/>
        <v>15</v>
      </c>
      <c r="X342" s="432">
        <f t="shared" si="143"/>
        <v>165</v>
      </c>
      <c r="Y342" s="478">
        <f t="shared" si="144"/>
        <v>13.200000000000001</v>
      </c>
      <c r="Z342" s="478">
        <f t="shared" si="145"/>
        <v>178.2</v>
      </c>
      <c r="AA342" s="478">
        <f t="shared" si="146"/>
        <v>5.3459999999999992</v>
      </c>
      <c r="AB342" s="478">
        <f t="shared" si="147"/>
        <v>183.54599999999999</v>
      </c>
      <c r="AC342" s="478">
        <f t="shared" si="148"/>
        <v>33.03828</v>
      </c>
      <c r="AD342" s="478">
        <f t="shared" si="149"/>
        <v>216.58427999999998</v>
      </c>
      <c r="AE342" s="402">
        <v>1</v>
      </c>
      <c r="AF342" s="502">
        <f t="shared" si="150"/>
        <v>216.58427999999998</v>
      </c>
      <c r="AG342" s="295"/>
      <c r="AI342" s="504">
        <f t="shared" si="151"/>
        <v>91.788417863999996</v>
      </c>
      <c r="AJ342" s="308" t="s">
        <v>64</v>
      </c>
      <c r="AK342" s="320">
        <v>1</v>
      </c>
      <c r="AL342" s="435"/>
      <c r="AM342" s="435"/>
      <c r="AN342" s="435"/>
      <c r="AO342" s="435"/>
      <c r="AP342" s="435"/>
      <c r="AQ342" s="435"/>
      <c r="AR342" s="435"/>
      <c r="AS342" s="435"/>
      <c r="AT342" s="435"/>
      <c r="AU342" s="435"/>
      <c r="AV342" s="402">
        <v>1</v>
      </c>
      <c r="AW342" s="435"/>
      <c r="AX342" s="292"/>
    </row>
    <row r="343" spans="1:50" s="293" customFormat="1" ht="19.5" customHeight="1" thickBot="1">
      <c r="A343" s="517" t="s">
        <v>483</v>
      </c>
      <c r="B343" s="327" t="s">
        <v>378</v>
      </c>
      <c r="C343" s="328" t="s">
        <v>292</v>
      </c>
      <c r="D343" s="311">
        <v>1.30753589</v>
      </c>
      <c r="E343" s="291">
        <f t="shared" si="153"/>
        <v>140.70000000000002</v>
      </c>
      <c r="F343" s="321">
        <v>183.97029972300001</v>
      </c>
      <c r="G343" s="37">
        <f t="shared" si="154"/>
        <v>18.3970299723</v>
      </c>
      <c r="H343" s="37">
        <f t="shared" si="155"/>
        <v>202.36732969530001</v>
      </c>
      <c r="I343" s="37">
        <f t="shared" si="156"/>
        <v>16.189386375624</v>
      </c>
      <c r="J343" s="37">
        <f t="shared" si="157"/>
        <v>218.55671607092401</v>
      </c>
      <c r="K343" s="220">
        <f t="shared" si="158"/>
        <v>6.5567014821277203</v>
      </c>
      <c r="L343" s="37">
        <f t="shared" si="159"/>
        <v>225.11341755305173</v>
      </c>
      <c r="M343" s="37">
        <f t="shared" si="160"/>
        <v>40.520415159549309</v>
      </c>
      <c r="N343" s="37">
        <f t="shared" si="161"/>
        <v>265.63383271260102</v>
      </c>
      <c r="O343" s="404">
        <f>D343*O338</f>
        <v>1.30753589</v>
      </c>
      <c r="P343" s="415">
        <f t="shared" si="141"/>
        <v>347.32576986998191</v>
      </c>
      <c r="Q343" s="312"/>
      <c r="S343" s="445" t="s">
        <v>292</v>
      </c>
      <c r="T343" s="311">
        <v>1.30753589</v>
      </c>
      <c r="U343" s="435">
        <v>110</v>
      </c>
      <c r="V343" s="432">
        <f t="shared" si="152"/>
        <v>143.8289479</v>
      </c>
      <c r="W343" s="432">
        <f t="shared" si="142"/>
        <v>14.382894790000002</v>
      </c>
      <c r="X343" s="432">
        <f t="shared" si="143"/>
        <v>158.21184269</v>
      </c>
      <c r="Y343" s="478">
        <f t="shared" si="144"/>
        <v>12.656947415199999</v>
      </c>
      <c r="Z343" s="478">
        <f t="shared" si="145"/>
        <v>170.86879010519999</v>
      </c>
      <c r="AA343" s="478">
        <f t="shared" si="146"/>
        <v>5.1260637031559995</v>
      </c>
      <c r="AB343" s="478">
        <f t="shared" si="147"/>
        <v>175.994853808356</v>
      </c>
      <c r="AC343" s="478">
        <f t="shared" si="148"/>
        <v>31.679073685504079</v>
      </c>
      <c r="AD343" s="478">
        <f t="shared" si="149"/>
        <v>207.67392749386008</v>
      </c>
      <c r="AE343" s="404">
        <v>1.30753589</v>
      </c>
      <c r="AF343" s="502">
        <f t="shared" si="150"/>
        <v>271.54111361547979</v>
      </c>
      <c r="AG343" s="295"/>
      <c r="AI343" s="504">
        <f t="shared" si="151"/>
        <v>75.784656254502124</v>
      </c>
      <c r="AJ343" s="328" t="s">
        <v>292</v>
      </c>
      <c r="AK343" s="311">
        <v>1.30753589</v>
      </c>
      <c r="AL343" s="435"/>
      <c r="AM343" s="435"/>
      <c r="AN343" s="435"/>
      <c r="AO343" s="435"/>
      <c r="AP343" s="435"/>
      <c r="AQ343" s="435"/>
      <c r="AR343" s="435"/>
      <c r="AS343" s="435"/>
      <c r="AT343" s="435"/>
      <c r="AU343" s="435"/>
      <c r="AV343" s="404">
        <f>AK343*AV338</f>
        <v>1.30753589</v>
      </c>
      <c r="AW343" s="435"/>
      <c r="AX343" s="312"/>
    </row>
    <row r="344" spans="1:50" s="293" customFormat="1" ht="72" customHeight="1">
      <c r="A344" s="523">
        <v>122</v>
      </c>
      <c r="B344" s="313" t="s">
        <v>388</v>
      </c>
      <c r="C344" s="314" t="s">
        <v>292</v>
      </c>
      <c r="D344" s="315">
        <v>2.7502974999999998</v>
      </c>
      <c r="E344" s="291">
        <f t="shared" si="153"/>
        <v>94.32</v>
      </c>
      <c r="F344" s="324">
        <v>259.40806019999997</v>
      </c>
      <c r="G344" s="8">
        <f t="shared" si="154"/>
        <v>25.940806019999997</v>
      </c>
      <c r="H344" s="8">
        <f t="shared" si="155"/>
        <v>285.34886621999999</v>
      </c>
      <c r="I344" s="8">
        <f t="shared" si="156"/>
        <v>22.827909297599998</v>
      </c>
      <c r="J344" s="8">
        <f t="shared" si="157"/>
        <v>308.17677551759999</v>
      </c>
      <c r="K344" s="79">
        <f t="shared" si="158"/>
        <v>9.2453032655279994</v>
      </c>
      <c r="L344" s="8">
        <f t="shared" si="159"/>
        <v>317.42207878312797</v>
      </c>
      <c r="M344" s="8">
        <f t="shared" si="160"/>
        <v>57.135974180963032</v>
      </c>
      <c r="N344" s="8">
        <f t="shared" si="161"/>
        <v>374.55805296409102</v>
      </c>
      <c r="O344" s="399">
        <v>1</v>
      </c>
      <c r="P344" s="400">
        <f t="shared" si="141"/>
        <v>374.55805296409102</v>
      </c>
      <c r="Q344" s="317"/>
      <c r="S344" s="304" t="s">
        <v>292</v>
      </c>
      <c r="T344" s="315">
        <v>2.7502974999999998</v>
      </c>
      <c r="U344" s="435">
        <v>80</v>
      </c>
      <c r="V344" s="432">
        <f t="shared" si="152"/>
        <v>220.02379999999999</v>
      </c>
      <c r="W344" s="432">
        <f t="shared" si="142"/>
        <v>22.002380000000002</v>
      </c>
      <c r="X344" s="432">
        <f t="shared" si="143"/>
        <v>242.02618000000001</v>
      </c>
      <c r="Y344" s="478">
        <f t="shared" si="144"/>
        <v>19.3620944</v>
      </c>
      <c r="Z344" s="478">
        <f t="shared" si="145"/>
        <v>261.3882744</v>
      </c>
      <c r="AA344" s="478">
        <f t="shared" si="146"/>
        <v>7.8416482319999998</v>
      </c>
      <c r="AB344" s="478">
        <f t="shared" si="147"/>
        <v>269.22992263200001</v>
      </c>
      <c r="AC344" s="478">
        <f t="shared" si="148"/>
        <v>48.461386073760004</v>
      </c>
      <c r="AD344" s="478">
        <f t="shared" si="149"/>
        <v>317.69130870576004</v>
      </c>
      <c r="AE344" s="399">
        <v>1</v>
      </c>
      <c r="AF344" s="502">
        <f t="shared" si="150"/>
        <v>317.69130870576004</v>
      </c>
      <c r="AG344" s="295"/>
      <c r="AI344" s="504">
        <f t="shared" si="151"/>
        <v>56.866744258330982</v>
      </c>
      <c r="AJ344" s="314" t="s">
        <v>292</v>
      </c>
      <c r="AK344" s="315">
        <v>2.7502974999999998</v>
      </c>
      <c r="AL344" s="435"/>
      <c r="AM344" s="435"/>
      <c r="AN344" s="435"/>
      <c r="AO344" s="435"/>
      <c r="AP344" s="435"/>
      <c r="AQ344" s="435"/>
      <c r="AR344" s="435"/>
      <c r="AS344" s="435"/>
      <c r="AT344" s="435"/>
      <c r="AU344" s="435"/>
      <c r="AV344" s="399">
        <v>1</v>
      </c>
      <c r="AW344" s="435"/>
      <c r="AX344" s="317"/>
    </row>
    <row r="345" spans="1:50" s="293" customFormat="1" ht="18.75" customHeight="1">
      <c r="A345" s="523"/>
      <c r="B345" s="342" t="s">
        <v>452</v>
      </c>
      <c r="C345" s="323"/>
      <c r="D345" s="290"/>
      <c r="E345" s="291"/>
      <c r="F345" s="320"/>
      <c r="G345" s="16"/>
      <c r="H345" s="16"/>
      <c r="I345" s="16"/>
      <c r="J345" s="16"/>
      <c r="K345" s="143"/>
      <c r="L345" s="16"/>
      <c r="M345" s="16"/>
      <c r="N345" s="16"/>
      <c r="O345" s="402"/>
      <c r="P345" s="414"/>
      <c r="Q345" s="292"/>
      <c r="S345" s="304"/>
      <c r="T345" s="290"/>
      <c r="U345" s="435"/>
      <c r="V345" s="432">
        <f t="shared" si="152"/>
        <v>0</v>
      </c>
      <c r="W345" s="432">
        <f t="shared" si="142"/>
        <v>0</v>
      </c>
      <c r="X345" s="432">
        <f t="shared" si="143"/>
        <v>0</v>
      </c>
      <c r="Y345" s="478">
        <f t="shared" si="144"/>
        <v>0</v>
      </c>
      <c r="Z345" s="478">
        <f t="shared" si="145"/>
        <v>0</v>
      </c>
      <c r="AA345" s="478">
        <f t="shared" si="146"/>
        <v>0</v>
      </c>
      <c r="AB345" s="478">
        <f t="shared" si="147"/>
        <v>0</v>
      </c>
      <c r="AC345" s="478">
        <f t="shared" si="148"/>
        <v>0</v>
      </c>
      <c r="AD345" s="478">
        <f t="shared" si="149"/>
        <v>0</v>
      </c>
      <c r="AE345" s="402"/>
      <c r="AF345" s="502">
        <f t="shared" si="150"/>
        <v>0</v>
      </c>
      <c r="AG345" s="295"/>
      <c r="AI345" s="504">
        <f t="shared" si="151"/>
        <v>0</v>
      </c>
      <c r="AJ345" s="323"/>
      <c r="AK345" s="290"/>
      <c r="AL345" s="435"/>
      <c r="AM345" s="435"/>
      <c r="AN345" s="435"/>
      <c r="AO345" s="435"/>
      <c r="AP345" s="435"/>
      <c r="AQ345" s="435"/>
      <c r="AR345" s="435"/>
      <c r="AS345" s="435"/>
      <c r="AT345" s="435"/>
      <c r="AU345" s="435"/>
      <c r="AV345" s="402"/>
      <c r="AW345" s="435"/>
      <c r="AX345" s="292"/>
    </row>
    <row r="346" spans="1:50" s="293" customFormat="1" ht="18.75" customHeight="1">
      <c r="A346" s="517" t="s">
        <v>288</v>
      </c>
      <c r="B346" s="307" t="s">
        <v>383</v>
      </c>
      <c r="C346" s="308" t="s">
        <v>64</v>
      </c>
      <c r="D346" s="290">
        <v>1</v>
      </c>
      <c r="E346" s="291">
        <f t="shared" si="153"/>
        <v>186.9</v>
      </c>
      <c r="F346" s="320">
        <v>186.9</v>
      </c>
      <c r="G346" s="10">
        <f t="shared" si="154"/>
        <v>18.690000000000001</v>
      </c>
      <c r="H346" s="10">
        <f t="shared" si="155"/>
        <v>205.59</v>
      </c>
      <c r="I346" s="10">
        <f t="shared" si="156"/>
        <v>16.447200000000002</v>
      </c>
      <c r="J346" s="10">
        <f t="shared" si="157"/>
        <v>222.03720000000001</v>
      </c>
      <c r="K346" s="65">
        <f t="shared" si="158"/>
        <v>6.6611159999999998</v>
      </c>
      <c r="L346" s="10">
        <f t="shared" si="159"/>
        <v>228.69831600000001</v>
      </c>
      <c r="M346" s="10">
        <f t="shared" si="160"/>
        <v>41.165696879999999</v>
      </c>
      <c r="N346" s="10">
        <f t="shared" si="161"/>
        <v>269.86401288000002</v>
      </c>
      <c r="O346" s="402">
        <v>1</v>
      </c>
      <c r="P346" s="414">
        <f t="shared" si="141"/>
        <v>269.86401288000002</v>
      </c>
      <c r="Q346" s="292"/>
      <c r="S346" s="445" t="s">
        <v>64</v>
      </c>
      <c r="T346" s="290">
        <v>1</v>
      </c>
      <c r="U346" s="435">
        <v>150</v>
      </c>
      <c r="V346" s="432">
        <f t="shared" si="152"/>
        <v>150</v>
      </c>
      <c r="W346" s="432">
        <f t="shared" si="142"/>
        <v>15</v>
      </c>
      <c r="X346" s="432">
        <f t="shared" si="143"/>
        <v>165</v>
      </c>
      <c r="Y346" s="478">
        <f t="shared" si="144"/>
        <v>13.200000000000001</v>
      </c>
      <c r="Z346" s="478">
        <f t="shared" si="145"/>
        <v>178.2</v>
      </c>
      <c r="AA346" s="478">
        <f t="shared" si="146"/>
        <v>5.3459999999999992</v>
      </c>
      <c r="AB346" s="478">
        <f t="shared" si="147"/>
        <v>183.54599999999999</v>
      </c>
      <c r="AC346" s="478">
        <f t="shared" si="148"/>
        <v>33.03828</v>
      </c>
      <c r="AD346" s="478">
        <f t="shared" si="149"/>
        <v>216.58427999999998</v>
      </c>
      <c r="AE346" s="402">
        <v>1</v>
      </c>
      <c r="AF346" s="502">
        <f t="shared" si="150"/>
        <v>216.58427999999998</v>
      </c>
      <c r="AG346" s="295"/>
      <c r="AI346" s="504">
        <f t="shared" si="151"/>
        <v>53.27973288000004</v>
      </c>
      <c r="AJ346" s="308" t="s">
        <v>64</v>
      </c>
      <c r="AK346" s="290">
        <v>1</v>
      </c>
      <c r="AL346" s="435"/>
      <c r="AM346" s="435"/>
      <c r="AN346" s="435"/>
      <c r="AO346" s="435"/>
      <c r="AP346" s="435"/>
      <c r="AQ346" s="435"/>
      <c r="AR346" s="435"/>
      <c r="AS346" s="435"/>
      <c r="AT346" s="435"/>
      <c r="AU346" s="435"/>
      <c r="AV346" s="402">
        <v>1</v>
      </c>
      <c r="AW346" s="435"/>
      <c r="AX346" s="292"/>
    </row>
    <row r="347" spans="1:50" s="293" customFormat="1" ht="18.75" customHeight="1">
      <c r="A347" s="517" t="s">
        <v>479</v>
      </c>
      <c r="B347" s="307" t="s">
        <v>387</v>
      </c>
      <c r="C347" s="308" t="s">
        <v>64</v>
      </c>
      <c r="D347" s="290">
        <v>1</v>
      </c>
      <c r="E347" s="291">
        <f t="shared" si="153"/>
        <v>140.88256451612904</v>
      </c>
      <c r="F347" s="320">
        <v>140.88256451612904</v>
      </c>
      <c r="G347" s="10">
        <f t="shared" si="154"/>
        <v>14.088256451612905</v>
      </c>
      <c r="H347" s="10">
        <f t="shared" si="155"/>
        <v>154.97082096774193</v>
      </c>
      <c r="I347" s="10">
        <f t="shared" si="156"/>
        <v>12.397665677419354</v>
      </c>
      <c r="J347" s="10">
        <f t="shared" si="157"/>
        <v>167.36848664516128</v>
      </c>
      <c r="K347" s="65">
        <f t="shared" si="158"/>
        <v>5.0210545993548381</v>
      </c>
      <c r="L347" s="10">
        <f t="shared" si="159"/>
        <v>172.38954124451612</v>
      </c>
      <c r="M347" s="10">
        <f t="shared" si="160"/>
        <v>31.0301174240129</v>
      </c>
      <c r="N347" s="10">
        <f t="shared" si="161"/>
        <v>203.41965866852902</v>
      </c>
      <c r="O347" s="402">
        <v>1</v>
      </c>
      <c r="P347" s="414">
        <f t="shared" si="141"/>
        <v>203.41965866852902</v>
      </c>
      <c r="Q347" s="292"/>
      <c r="S347" s="445" t="s">
        <v>64</v>
      </c>
      <c r="T347" s="290">
        <v>1</v>
      </c>
      <c r="U347" s="435">
        <v>50</v>
      </c>
      <c r="V347" s="432">
        <f t="shared" si="152"/>
        <v>50</v>
      </c>
      <c r="W347" s="432">
        <f t="shared" si="142"/>
        <v>5</v>
      </c>
      <c r="X347" s="432">
        <f t="shared" si="143"/>
        <v>55</v>
      </c>
      <c r="Y347" s="478">
        <f t="shared" si="144"/>
        <v>4.4000000000000004</v>
      </c>
      <c r="Z347" s="478">
        <f t="shared" si="145"/>
        <v>59.4</v>
      </c>
      <c r="AA347" s="478">
        <f t="shared" si="146"/>
        <v>1.7819999999999998</v>
      </c>
      <c r="AB347" s="478">
        <f t="shared" si="147"/>
        <v>61.181999999999995</v>
      </c>
      <c r="AC347" s="478">
        <f t="shared" si="148"/>
        <v>11.012759999999998</v>
      </c>
      <c r="AD347" s="478">
        <f t="shared" si="149"/>
        <v>72.194759999999988</v>
      </c>
      <c r="AE347" s="402">
        <v>1</v>
      </c>
      <c r="AF347" s="502">
        <f t="shared" si="150"/>
        <v>72.194759999999988</v>
      </c>
      <c r="AG347" s="295"/>
      <c r="AI347" s="504">
        <f t="shared" si="151"/>
        <v>131.22489866852902</v>
      </c>
      <c r="AJ347" s="308" t="s">
        <v>64</v>
      </c>
      <c r="AK347" s="290">
        <v>1</v>
      </c>
      <c r="AL347" s="435"/>
      <c r="AM347" s="435"/>
      <c r="AN347" s="435"/>
      <c r="AO347" s="435"/>
      <c r="AP347" s="435"/>
      <c r="AQ347" s="435"/>
      <c r="AR347" s="435"/>
      <c r="AS347" s="435"/>
      <c r="AT347" s="435"/>
      <c r="AU347" s="435"/>
      <c r="AV347" s="402">
        <v>1</v>
      </c>
      <c r="AW347" s="435"/>
      <c r="AX347" s="292"/>
    </row>
    <row r="348" spans="1:50" s="293" customFormat="1" ht="36" customHeight="1">
      <c r="A348" s="517" t="s">
        <v>484</v>
      </c>
      <c r="B348" s="307" t="s">
        <v>384</v>
      </c>
      <c r="C348" s="308" t="s">
        <v>64</v>
      </c>
      <c r="D348" s="290">
        <v>1</v>
      </c>
      <c r="E348" s="291">
        <f t="shared" si="153"/>
        <v>0</v>
      </c>
      <c r="F348" s="320">
        <v>0</v>
      </c>
      <c r="G348" s="10"/>
      <c r="H348" s="10"/>
      <c r="I348" s="10"/>
      <c r="J348" s="10"/>
      <c r="K348" s="65"/>
      <c r="L348" s="10"/>
      <c r="M348" s="10"/>
      <c r="N348" s="10"/>
      <c r="O348" s="402">
        <v>1</v>
      </c>
      <c r="P348" s="414"/>
      <c r="Q348" s="292" t="s">
        <v>148</v>
      </c>
      <c r="S348" s="445" t="s">
        <v>64</v>
      </c>
      <c r="T348" s="290">
        <v>1</v>
      </c>
      <c r="U348" s="435">
        <v>0</v>
      </c>
      <c r="V348" s="432">
        <f t="shared" si="152"/>
        <v>0</v>
      </c>
      <c r="W348" s="432">
        <f t="shared" si="142"/>
        <v>0</v>
      </c>
      <c r="X348" s="432">
        <f t="shared" si="143"/>
        <v>0</v>
      </c>
      <c r="Y348" s="478">
        <f t="shared" si="144"/>
        <v>0</v>
      </c>
      <c r="Z348" s="478">
        <f t="shared" si="145"/>
        <v>0</v>
      </c>
      <c r="AA348" s="478">
        <f t="shared" si="146"/>
        <v>0</v>
      </c>
      <c r="AB348" s="478">
        <f t="shared" si="147"/>
        <v>0</v>
      </c>
      <c r="AC348" s="478">
        <f t="shared" si="148"/>
        <v>0</v>
      </c>
      <c r="AD348" s="478">
        <f t="shared" si="149"/>
        <v>0</v>
      </c>
      <c r="AE348" s="402">
        <v>1</v>
      </c>
      <c r="AF348" s="502">
        <f t="shared" si="150"/>
        <v>0</v>
      </c>
      <c r="AG348" s="295" t="s">
        <v>148</v>
      </c>
      <c r="AI348" s="504">
        <f t="shared" si="151"/>
        <v>0</v>
      </c>
      <c r="AJ348" s="308" t="s">
        <v>64</v>
      </c>
      <c r="AK348" s="290">
        <v>1</v>
      </c>
      <c r="AL348" s="435"/>
      <c r="AM348" s="435"/>
      <c r="AN348" s="435"/>
      <c r="AO348" s="435"/>
      <c r="AP348" s="435"/>
      <c r="AQ348" s="435"/>
      <c r="AR348" s="435"/>
      <c r="AS348" s="435"/>
      <c r="AT348" s="435"/>
      <c r="AU348" s="435"/>
      <c r="AV348" s="402">
        <v>1</v>
      </c>
      <c r="AW348" s="435"/>
      <c r="AX348" s="292" t="s">
        <v>148</v>
      </c>
    </row>
    <row r="349" spans="1:50" s="293" customFormat="1" ht="18.75" customHeight="1">
      <c r="A349" s="517" t="s">
        <v>485</v>
      </c>
      <c r="B349" s="307" t="s">
        <v>385</v>
      </c>
      <c r="C349" s="308" t="s">
        <v>64</v>
      </c>
      <c r="D349" s="320">
        <v>1</v>
      </c>
      <c r="E349" s="291">
        <f t="shared" si="153"/>
        <v>213.57</v>
      </c>
      <c r="F349" s="320">
        <v>213.57</v>
      </c>
      <c r="G349" s="10">
        <f t="shared" si="154"/>
        <v>21.356999999999999</v>
      </c>
      <c r="H349" s="10">
        <f t="shared" si="155"/>
        <v>234.92699999999999</v>
      </c>
      <c r="I349" s="10">
        <f t="shared" si="156"/>
        <v>18.794160000000002</v>
      </c>
      <c r="J349" s="10">
        <f t="shared" si="157"/>
        <v>253.72116</v>
      </c>
      <c r="K349" s="65">
        <f t="shared" si="158"/>
        <v>7.6116348</v>
      </c>
      <c r="L349" s="10">
        <f t="shared" si="159"/>
        <v>261.33279479999999</v>
      </c>
      <c r="M349" s="10">
        <f t="shared" si="160"/>
        <v>47.039903063999994</v>
      </c>
      <c r="N349" s="10">
        <f t="shared" si="161"/>
        <v>308.37269786399997</v>
      </c>
      <c r="O349" s="402">
        <v>1</v>
      </c>
      <c r="P349" s="414">
        <f t="shared" si="141"/>
        <v>308.37269786399997</v>
      </c>
      <c r="Q349" s="292"/>
      <c r="S349" s="445" t="s">
        <v>64</v>
      </c>
      <c r="T349" s="290">
        <v>1</v>
      </c>
      <c r="U349" s="435">
        <v>150</v>
      </c>
      <c r="V349" s="432">
        <f t="shared" si="152"/>
        <v>150</v>
      </c>
      <c r="W349" s="432">
        <f t="shared" si="142"/>
        <v>15</v>
      </c>
      <c r="X349" s="432">
        <f t="shared" si="143"/>
        <v>165</v>
      </c>
      <c r="Y349" s="478">
        <f t="shared" si="144"/>
        <v>13.200000000000001</v>
      </c>
      <c r="Z349" s="478">
        <f t="shared" si="145"/>
        <v>178.2</v>
      </c>
      <c r="AA349" s="478">
        <f t="shared" si="146"/>
        <v>5.3459999999999992</v>
      </c>
      <c r="AB349" s="478">
        <f t="shared" si="147"/>
        <v>183.54599999999999</v>
      </c>
      <c r="AC349" s="478">
        <f t="shared" si="148"/>
        <v>33.03828</v>
      </c>
      <c r="AD349" s="478">
        <f t="shared" si="149"/>
        <v>216.58427999999998</v>
      </c>
      <c r="AE349" s="402">
        <v>1</v>
      </c>
      <c r="AF349" s="502">
        <f t="shared" si="150"/>
        <v>216.58427999999998</v>
      </c>
      <c r="AG349" s="295"/>
      <c r="AI349" s="504">
        <f t="shared" si="151"/>
        <v>91.788417863999996</v>
      </c>
      <c r="AJ349" s="308" t="s">
        <v>64</v>
      </c>
      <c r="AK349" s="320">
        <v>1</v>
      </c>
      <c r="AL349" s="435"/>
      <c r="AM349" s="435"/>
      <c r="AN349" s="435"/>
      <c r="AO349" s="435"/>
      <c r="AP349" s="435"/>
      <c r="AQ349" s="435"/>
      <c r="AR349" s="435"/>
      <c r="AS349" s="435"/>
      <c r="AT349" s="435"/>
      <c r="AU349" s="435"/>
      <c r="AV349" s="402">
        <v>1</v>
      </c>
      <c r="AW349" s="435"/>
      <c r="AX349" s="292"/>
    </row>
    <row r="350" spans="1:50" s="293" customFormat="1" ht="19.5" customHeight="1" thickBot="1">
      <c r="A350" s="517" t="s">
        <v>713</v>
      </c>
      <c r="B350" s="341" t="s">
        <v>378</v>
      </c>
      <c r="C350" s="330" t="s">
        <v>292</v>
      </c>
      <c r="D350" s="288">
        <v>1.4411558899999999</v>
      </c>
      <c r="E350" s="291">
        <f t="shared" si="153"/>
        <v>140.69999999999999</v>
      </c>
      <c r="F350" s="326">
        <v>202.77063372299997</v>
      </c>
      <c r="G350" s="81">
        <f t="shared" si="154"/>
        <v>20.277063372299999</v>
      </c>
      <c r="H350" s="81">
        <f t="shared" si="155"/>
        <v>223.04769709529998</v>
      </c>
      <c r="I350" s="81">
        <f t="shared" si="156"/>
        <v>17.843815767623997</v>
      </c>
      <c r="J350" s="81">
        <f t="shared" si="157"/>
        <v>240.89151286292397</v>
      </c>
      <c r="K350" s="115">
        <f t="shared" si="158"/>
        <v>7.2267453858877193</v>
      </c>
      <c r="L350" s="81">
        <f t="shared" si="159"/>
        <v>248.11825824881169</v>
      </c>
      <c r="M350" s="81">
        <f t="shared" si="160"/>
        <v>44.661286484786103</v>
      </c>
      <c r="N350" s="81">
        <f t="shared" si="161"/>
        <v>292.77954473359779</v>
      </c>
      <c r="O350" s="406">
        <f>D350*O344</f>
        <v>1.4411558899999999</v>
      </c>
      <c r="P350" s="415">
        <f t="shared" si="141"/>
        <v>421.9409653643429</v>
      </c>
      <c r="Q350" s="289"/>
      <c r="S350" s="445" t="s">
        <v>292</v>
      </c>
      <c r="T350" s="288">
        <v>1.4411558899999999</v>
      </c>
      <c r="U350" s="435">
        <v>110</v>
      </c>
      <c r="V350" s="432">
        <f t="shared" si="152"/>
        <v>158.52714789999999</v>
      </c>
      <c r="W350" s="432">
        <f t="shared" si="142"/>
        <v>15.85271479</v>
      </c>
      <c r="X350" s="432">
        <f t="shared" si="143"/>
        <v>174.37986268999998</v>
      </c>
      <c r="Y350" s="478">
        <f t="shared" si="144"/>
        <v>13.950389015199999</v>
      </c>
      <c r="Z350" s="478">
        <f t="shared" si="145"/>
        <v>188.33025170519997</v>
      </c>
      <c r="AA350" s="478">
        <f t="shared" si="146"/>
        <v>5.6499075511559989</v>
      </c>
      <c r="AB350" s="478">
        <f t="shared" si="147"/>
        <v>193.98015925635596</v>
      </c>
      <c r="AC350" s="478">
        <f t="shared" si="148"/>
        <v>34.916428666144071</v>
      </c>
      <c r="AD350" s="478">
        <f t="shared" si="149"/>
        <v>228.89658792250003</v>
      </c>
      <c r="AE350" s="406">
        <v>1.4411558899999999</v>
      </c>
      <c r="AF350" s="502">
        <f t="shared" si="150"/>
        <v>329.87566588541375</v>
      </c>
      <c r="AG350" s="295"/>
      <c r="AI350" s="504">
        <f t="shared" si="151"/>
        <v>92.065299478929148</v>
      </c>
      <c r="AJ350" s="330" t="s">
        <v>292</v>
      </c>
      <c r="AK350" s="288">
        <v>1.4411558899999999</v>
      </c>
      <c r="AL350" s="435"/>
      <c r="AM350" s="435"/>
      <c r="AN350" s="435"/>
      <c r="AO350" s="435"/>
      <c r="AP350" s="435"/>
      <c r="AQ350" s="435"/>
      <c r="AR350" s="435"/>
      <c r="AS350" s="435"/>
      <c r="AT350" s="435"/>
      <c r="AU350" s="435"/>
      <c r="AV350" s="406">
        <f>AK350*AV344</f>
        <v>1.4411558899999999</v>
      </c>
      <c r="AW350" s="435"/>
      <c r="AX350" s="289"/>
    </row>
    <row r="351" spans="1:50" s="293" customFormat="1" ht="72" customHeight="1">
      <c r="A351" s="523">
        <v>123</v>
      </c>
      <c r="B351" s="322" t="s">
        <v>776</v>
      </c>
      <c r="C351" s="323" t="s">
        <v>292</v>
      </c>
      <c r="D351" s="290">
        <v>3.0052975000000002</v>
      </c>
      <c r="E351" s="291">
        <f t="shared" si="153"/>
        <v>94.319999999999979</v>
      </c>
      <c r="F351" s="320">
        <v>283.45966019999997</v>
      </c>
      <c r="G351" s="16">
        <f t="shared" si="154"/>
        <v>28.345966019999999</v>
      </c>
      <c r="H351" s="16">
        <f t="shared" si="155"/>
        <v>311.80562621999997</v>
      </c>
      <c r="I351" s="16">
        <f t="shared" si="156"/>
        <v>24.944450097599997</v>
      </c>
      <c r="J351" s="16">
        <f t="shared" si="157"/>
        <v>336.75007631759996</v>
      </c>
      <c r="K351" s="143">
        <f t="shared" si="158"/>
        <v>10.102502289527999</v>
      </c>
      <c r="L351" s="16">
        <f t="shared" si="159"/>
        <v>346.85257860712795</v>
      </c>
      <c r="M351" s="16">
        <f t="shared" si="160"/>
        <v>62.433464149283026</v>
      </c>
      <c r="N351" s="16">
        <f t="shared" si="161"/>
        <v>409.28604275641101</v>
      </c>
      <c r="O351" s="402">
        <v>2</v>
      </c>
      <c r="P351" s="400">
        <f t="shared" si="141"/>
        <v>818.57208551282201</v>
      </c>
      <c r="Q351" s="292"/>
      <c r="S351" s="304" t="s">
        <v>292</v>
      </c>
      <c r="T351" s="290">
        <v>3.0052975000000002</v>
      </c>
      <c r="U351" s="435">
        <v>80</v>
      </c>
      <c r="V351" s="432">
        <f t="shared" si="152"/>
        <v>240.42380000000003</v>
      </c>
      <c r="W351" s="432">
        <f t="shared" si="142"/>
        <v>24.042380000000005</v>
      </c>
      <c r="X351" s="432">
        <f t="shared" si="143"/>
        <v>264.46618000000001</v>
      </c>
      <c r="Y351" s="478">
        <f t="shared" si="144"/>
        <v>21.157294400000001</v>
      </c>
      <c r="Z351" s="478">
        <f t="shared" si="145"/>
        <v>285.62347440000002</v>
      </c>
      <c r="AA351" s="478">
        <f t="shared" si="146"/>
        <v>8.568704232</v>
      </c>
      <c r="AB351" s="478">
        <f t="shared" si="147"/>
        <v>294.19217863200004</v>
      </c>
      <c r="AC351" s="478">
        <f t="shared" si="148"/>
        <v>52.954592153760004</v>
      </c>
      <c r="AD351" s="478">
        <f t="shared" si="149"/>
        <v>347.14677078576005</v>
      </c>
      <c r="AE351" s="402">
        <v>2</v>
      </c>
      <c r="AF351" s="502">
        <f t="shared" si="150"/>
        <v>694.29354157152011</v>
      </c>
      <c r="AG351" s="295"/>
      <c r="AI351" s="504">
        <f t="shared" si="151"/>
        <v>124.2785439413019</v>
      </c>
      <c r="AJ351" s="323" t="s">
        <v>292</v>
      </c>
      <c r="AK351" s="290">
        <v>3.0052975000000002</v>
      </c>
      <c r="AL351" s="435"/>
      <c r="AM351" s="435"/>
      <c r="AN351" s="435"/>
      <c r="AO351" s="435"/>
      <c r="AP351" s="435"/>
      <c r="AQ351" s="435"/>
      <c r="AR351" s="435"/>
      <c r="AS351" s="435"/>
      <c r="AT351" s="435"/>
      <c r="AU351" s="435"/>
      <c r="AV351" s="402">
        <v>2</v>
      </c>
      <c r="AW351" s="435"/>
      <c r="AX351" s="292"/>
    </row>
    <row r="352" spans="1:50" s="293" customFormat="1" ht="18.75" customHeight="1">
      <c r="A352" s="523"/>
      <c r="B352" s="342" t="s">
        <v>452</v>
      </c>
      <c r="C352" s="323"/>
      <c r="D352" s="290"/>
      <c r="E352" s="291"/>
      <c r="F352" s="320"/>
      <c r="G352" s="16"/>
      <c r="H352" s="16"/>
      <c r="I352" s="16"/>
      <c r="J352" s="16"/>
      <c r="K352" s="143"/>
      <c r="L352" s="16"/>
      <c r="M352" s="16"/>
      <c r="N352" s="16"/>
      <c r="O352" s="402"/>
      <c r="P352" s="414"/>
      <c r="Q352" s="292"/>
      <c r="S352" s="304"/>
      <c r="T352" s="290"/>
      <c r="U352" s="435"/>
      <c r="V352" s="432">
        <f t="shared" si="152"/>
        <v>0</v>
      </c>
      <c r="W352" s="432">
        <f t="shared" si="142"/>
        <v>0</v>
      </c>
      <c r="X352" s="432">
        <f t="shared" si="143"/>
        <v>0</v>
      </c>
      <c r="Y352" s="478">
        <f t="shared" si="144"/>
        <v>0</v>
      </c>
      <c r="Z352" s="478">
        <f t="shared" si="145"/>
        <v>0</v>
      </c>
      <c r="AA352" s="478">
        <f t="shared" si="146"/>
        <v>0</v>
      </c>
      <c r="AB352" s="478">
        <f t="shared" si="147"/>
        <v>0</v>
      </c>
      <c r="AC352" s="478">
        <f t="shared" si="148"/>
        <v>0</v>
      </c>
      <c r="AD352" s="478">
        <f t="shared" si="149"/>
        <v>0</v>
      </c>
      <c r="AE352" s="402"/>
      <c r="AF352" s="502">
        <f t="shared" si="150"/>
        <v>0</v>
      </c>
      <c r="AG352" s="295"/>
      <c r="AI352" s="504">
        <f t="shared" si="151"/>
        <v>0</v>
      </c>
      <c r="AJ352" s="323"/>
      <c r="AK352" s="290"/>
      <c r="AL352" s="435"/>
      <c r="AM352" s="435"/>
      <c r="AN352" s="435"/>
      <c r="AO352" s="435"/>
      <c r="AP352" s="435"/>
      <c r="AQ352" s="435"/>
      <c r="AR352" s="435"/>
      <c r="AS352" s="435"/>
      <c r="AT352" s="435"/>
      <c r="AU352" s="435"/>
      <c r="AV352" s="402"/>
      <c r="AW352" s="435"/>
      <c r="AX352" s="292"/>
    </row>
    <row r="353" spans="1:50" s="293" customFormat="1" ht="18.75" customHeight="1">
      <c r="A353" s="517" t="s">
        <v>291</v>
      </c>
      <c r="B353" s="307" t="s">
        <v>383</v>
      </c>
      <c r="C353" s="308" t="s">
        <v>64</v>
      </c>
      <c r="D353" s="290">
        <v>2</v>
      </c>
      <c r="E353" s="291">
        <f t="shared" si="153"/>
        <v>186.9</v>
      </c>
      <c r="F353" s="320">
        <v>373.8</v>
      </c>
      <c r="G353" s="10">
        <f t="shared" si="154"/>
        <v>37.380000000000003</v>
      </c>
      <c r="H353" s="10">
        <f t="shared" si="155"/>
        <v>411.18</v>
      </c>
      <c r="I353" s="10">
        <f t="shared" si="156"/>
        <v>32.894400000000005</v>
      </c>
      <c r="J353" s="10">
        <f t="shared" si="157"/>
        <v>444.07440000000003</v>
      </c>
      <c r="K353" s="65">
        <f t="shared" si="158"/>
        <v>13.322232</v>
      </c>
      <c r="L353" s="10">
        <f t="shared" si="159"/>
        <v>457.39663200000001</v>
      </c>
      <c r="M353" s="10">
        <f t="shared" si="160"/>
        <v>82.331393759999997</v>
      </c>
      <c r="N353" s="10">
        <f t="shared" si="161"/>
        <v>539.72802576000004</v>
      </c>
      <c r="O353" s="402">
        <v>4</v>
      </c>
      <c r="P353" s="414">
        <f t="shared" si="141"/>
        <v>2158.9121030400001</v>
      </c>
      <c r="Q353" s="292"/>
      <c r="S353" s="445" t="s">
        <v>64</v>
      </c>
      <c r="T353" s="290">
        <v>2</v>
      </c>
      <c r="U353" s="435">
        <v>150</v>
      </c>
      <c r="V353" s="432">
        <f t="shared" si="152"/>
        <v>300</v>
      </c>
      <c r="W353" s="432">
        <f t="shared" si="142"/>
        <v>30</v>
      </c>
      <c r="X353" s="432">
        <f t="shared" si="143"/>
        <v>330</v>
      </c>
      <c r="Y353" s="478">
        <f t="shared" si="144"/>
        <v>26.400000000000002</v>
      </c>
      <c r="Z353" s="478">
        <f t="shared" si="145"/>
        <v>356.4</v>
      </c>
      <c r="AA353" s="478">
        <f t="shared" si="146"/>
        <v>10.691999999999998</v>
      </c>
      <c r="AB353" s="478">
        <f t="shared" si="147"/>
        <v>367.09199999999998</v>
      </c>
      <c r="AC353" s="478">
        <f t="shared" si="148"/>
        <v>66.076560000000001</v>
      </c>
      <c r="AD353" s="478">
        <f t="shared" si="149"/>
        <v>433.16855999999996</v>
      </c>
      <c r="AE353" s="402">
        <v>4</v>
      </c>
      <c r="AF353" s="502">
        <f t="shared" si="150"/>
        <v>1732.6742399999998</v>
      </c>
      <c r="AG353" s="295"/>
      <c r="AI353" s="504">
        <f t="shared" si="151"/>
        <v>426.23786304000032</v>
      </c>
      <c r="AJ353" s="308" t="s">
        <v>64</v>
      </c>
      <c r="AK353" s="290">
        <v>2</v>
      </c>
      <c r="AL353" s="435"/>
      <c r="AM353" s="435"/>
      <c r="AN353" s="435"/>
      <c r="AO353" s="435"/>
      <c r="AP353" s="435"/>
      <c r="AQ353" s="435"/>
      <c r="AR353" s="435"/>
      <c r="AS353" s="435"/>
      <c r="AT353" s="435"/>
      <c r="AU353" s="435"/>
      <c r="AV353" s="402">
        <v>4</v>
      </c>
      <c r="AW353" s="435"/>
      <c r="AX353" s="292"/>
    </row>
    <row r="354" spans="1:50" s="293" customFormat="1" ht="36" customHeight="1">
      <c r="A354" s="517" t="s">
        <v>293</v>
      </c>
      <c r="B354" s="307" t="s">
        <v>384</v>
      </c>
      <c r="C354" s="308" t="s">
        <v>64</v>
      </c>
      <c r="D354" s="290">
        <v>1</v>
      </c>
      <c r="E354" s="291">
        <f t="shared" si="153"/>
        <v>0</v>
      </c>
      <c r="F354" s="320">
        <v>0</v>
      </c>
      <c r="G354" s="10"/>
      <c r="H354" s="10"/>
      <c r="I354" s="10"/>
      <c r="J354" s="10"/>
      <c r="K354" s="65"/>
      <c r="L354" s="10"/>
      <c r="M354" s="10"/>
      <c r="N354" s="10"/>
      <c r="O354" s="402">
        <v>2</v>
      </c>
      <c r="P354" s="414"/>
      <c r="Q354" s="292" t="s">
        <v>148</v>
      </c>
      <c r="S354" s="445" t="s">
        <v>64</v>
      </c>
      <c r="T354" s="290">
        <v>1</v>
      </c>
      <c r="U354" s="435">
        <v>0</v>
      </c>
      <c r="V354" s="432">
        <f t="shared" si="152"/>
        <v>0</v>
      </c>
      <c r="W354" s="432">
        <f t="shared" si="142"/>
        <v>0</v>
      </c>
      <c r="X354" s="432">
        <f t="shared" si="143"/>
        <v>0</v>
      </c>
      <c r="Y354" s="478">
        <f t="shared" si="144"/>
        <v>0</v>
      </c>
      <c r="Z354" s="478">
        <f t="shared" si="145"/>
        <v>0</v>
      </c>
      <c r="AA354" s="478">
        <f t="shared" si="146"/>
        <v>0</v>
      </c>
      <c r="AB354" s="478">
        <f t="shared" si="147"/>
        <v>0</v>
      </c>
      <c r="AC354" s="478">
        <f t="shared" si="148"/>
        <v>0</v>
      </c>
      <c r="AD354" s="478">
        <f t="shared" si="149"/>
        <v>0</v>
      </c>
      <c r="AE354" s="402">
        <v>2</v>
      </c>
      <c r="AF354" s="502">
        <f t="shared" si="150"/>
        <v>0</v>
      </c>
      <c r="AG354" s="295" t="s">
        <v>148</v>
      </c>
      <c r="AI354" s="504">
        <f t="shared" si="151"/>
        <v>0</v>
      </c>
      <c r="AJ354" s="308" t="s">
        <v>64</v>
      </c>
      <c r="AK354" s="290">
        <v>1</v>
      </c>
      <c r="AL354" s="435"/>
      <c r="AM354" s="435"/>
      <c r="AN354" s="435"/>
      <c r="AO354" s="435"/>
      <c r="AP354" s="435"/>
      <c r="AQ354" s="435"/>
      <c r="AR354" s="435"/>
      <c r="AS354" s="435"/>
      <c r="AT354" s="435"/>
      <c r="AU354" s="435"/>
      <c r="AV354" s="402">
        <v>2</v>
      </c>
      <c r="AW354" s="435"/>
      <c r="AX354" s="292" t="s">
        <v>148</v>
      </c>
    </row>
    <row r="355" spans="1:50" s="293" customFormat="1" ht="18.75" customHeight="1">
      <c r="A355" s="517" t="s">
        <v>486</v>
      </c>
      <c r="B355" s="307" t="s">
        <v>385</v>
      </c>
      <c r="C355" s="308" t="s">
        <v>64</v>
      </c>
      <c r="D355" s="320">
        <v>1</v>
      </c>
      <c r="E355" s="291">
        <f t="shared" si="153"/>
        <v>213.57</v>
      </c>
      <c r="F355" s="320">
        <v>213.57</v>
      </c>
      <c r="G355" s="10">
        <f t="shared" si="154"/>
        <v>21.356999999999999</v>
      </c>
      <c r="H355" s="10">
        <f t="shared" si="155"/>
        <v>234.92699999999999</v>
      </c>
      <c r="I355" s="10">
        <f t="shared" si="156"/>
        <v>18.794160000000002</v>
      </c>
      <c r="J355" s="10">
        <f t="shared" si="157"/>
        <v>253.72116</v>
      </c>
      <c r="K355" s="65">
        <f t="shared" si="158"/>
        <v>7.6116348</v>
      </c>
      <c r="L355" s="10">
        <f t="shared" si="159"/>
        <v>261.33279479999999</v>
      </c>
      <c r="M355" s="10">
        <f t="shared" si="160"/>
        <v>47.039903063999994</v>
      </c>
      <c r="N355" s="10">
        <f t="shared" si="161"/>
        <v>308.37269786399997</v>
      </c>
      <c r="O355" s="402">
        <v>2</v>
      </c>
      <c r="P355" s="414">
        <f t="shared" si="141"/>
        <v>616.74539572799995</v>
      </c>
      <c r="Q355" s="292"/>
      <c r="S355" s="445" t="s">
        <v>64</v>
      </c>
      <c r="T355" s="290">
        <v>1</v>
      </c>
      <c r="U355" s="435">
        <v>150</v>
      </c>
      <c r="V355" s="432">
        <f t="shared" si="152"/>
        <v>150</v>
      </c>
      <c r="W355" s="432">
        <f t="shared" si="142"/>
        <v>15</v>
      </c>
      <c r="X355" s="432">
        <f t="shared" si="143"/>
        <v>165</v>
      </c>
      <c r="Y355" s="478">
        <f t="shared" si="144"/>
        <v>13.200000000000001</v>
      </c>
      <c r="Z355" s="478">
        <f t="shared" si="145"/>
        <v>178.2</v>
      </c>
      <c r="AA355" s="478">
        <f t="shared" si="146"/>
        <v>5.3459999999999992</v>
      </c>
      <c r="AB355" s="478">
        <f t="shared" si="147"/>
        <v>183.54599999999999</v>
      </c>
      <c r="AC355" s="478">
        <f t="shared" si="148"/>
        <v>33.03828</v>
      </c>
      <c r="AD355" s="478">
        <f t="shared" si="149"/>
        <v>216.58427999999998</v>
      </c>
      <c r="AE355" s="402">
        <v>2</v>
      </c>
      <c r="AF355" s="502">
        <f t="shared" si="150"/>
        <v>433.16855999999996</v>
      </c>
      <c r="AG355" s="295"/>
      <c r="AI355" s="504">
        <f t="shared" si="151"/>
        <v>183.57683572799999</v>
      </c>
      <c r="AJ355" s="308" t="s">
        <v>64</v>
      </c>
      <c r="AK355" s="320">
        <v>1</v>
      </c>
      <c r="AL355" s="435"/>
      <c r="AM355" s="435"/>
      <c r="AN355" s="435"/>
      <c r="AO355" s="435"/>
      <c r="AP355" s="435"/>
      <c r="AQ355" s="435"/>
      <c r="AR355" s="435"/>
      <c r="AS355" s="435"/>
      <c r="AT355" s="435"/>
      <c r="AU355" s="435"/>
      <c r="AV355" s="402">
        <v>2</v>
      </c>
      <c r="AW355" s="435"/>
      <c r="AX355" s="292"/>
    </row>
    <row r="356" spans="1:50" s="293" customFormat="1" ht="19.5" customHeight="1" thickBot="1">
      <c r="A356" s="517" t="s">
        <v>487</v>
      </c>
      <c r="B356" s="327" t="s">
        <v>378</v>
      </c>
      <c r="C356" s="328" t="s">
        <v>292</v>
      </c>
      <c r="D356" s="311">
        <v>1.5747758900000002</v>
      </c>
      <c r="E356" s="291">
        <f t="shared" si="153"/>
        <v>140.69999999999999</v>
      </c>
      <c r="F356" s="321">
        <v>221.57096772300002</v>
      </c>
      <c r="G356" s="37">
        <f t="shared" si="154"/>
        <v>22.157096772300005</v>
      </c>
      <c r="H356" s="37">
        <f t="shared" si="155"/>
        <v>243.72806449530003</v>
      </c>
      <c r="I356" s="37">
        <f t="shared" si="156"/>
        <v>19.498245159624002</v>
      </c>
      <c r="J356" s="37">
        <f t="shared" si="157"/>
        <v>263.22630965492402</v>
      </c>
      <c r="K356" s="220">
        <f t="shared" si="158"/>
        <v>7.8967892896477201</v>
      </c>
      <c r="L356" s="37">
        <f t="shared" si="159"/>
        <v>271.12309894457172</v>
      </c>
      <c r="M356" s="37">
        <f t="shared" si="160"/>
        <v>48.802157810022905</v>
      </c>
      <c r="N356" s="37">
        <f t="shared" si="161"/>
        <v>319.92525675459461</v>
      </c>
      <c r="O356" s="404">
        <f>D356*O351</f>
        <v>3.1495517800000004</v>
      </c>
      <c r="P356" s="415">
        <f t="shared" si="141"/>
        <v>1007.6211618783906</v>
      </c>
      <c r="Q356" s="312"/>
      <c r="S356" s="445" t="s">
        <v>292</v>
      </c>
      <c r="T356" s="311">
        <v>1.5747758900000002</v>
      </c>
      <c r="U356" s="435">
        <v>110</v>
      </c>
      <c r="V356" s="432">
        <f t="shared" si="152"/>
        <v>173.22534790000003</v>
      </c>
      <c r="W356" s="432">
        <f t="shared" si="142"/>
        <v>17.322534790000002</v>
      </c>
      <c r="X356" s="432">
        <f t="shared" si="143"/>
        <v>190.54788269000002</v>
      </c>
      <c r="Y356" s="478">
        <f t="shared" si="144"/>
        <v>15.243830615200002</v>
      </c>
      <c r="Z356" s="478">
        <f t="shared" si="145"/>
        <v>205.79171330520003</v>
      </c>
      <c r="AA356" s="478">
        <f t="shared" si="146"/>
        <v>6.1737513991560009</v>
      </c>
      <c r="AB356" s="478">
        <f t="shared" si="147"/>
        <v>211.96546470435604</v>
      </c>
      <c r="AC356" s="478">
        <f t="shared" si="148"/>
        <v>38.153783646784085</v>
      </c>
      <c r="AD356" s="478">
        <f t="shared" si="149"/>
        <v>250.11924835114013</v>
      </c>
      <c r="AE356" s="404">
        <v>3.1495517800000004</v>
      </c>
      <c r="AF356" s="502">
        <f t="shared" si="150"/>
        <v>787.7635238565955</v>
      </c>
      <c r="AG356" s="295"/>
      <c r="AI356" s="504">
        <f t="shared" si="151"/>
        <v>219.85763802179508</v>
      </c>
      <c r="AJ356" s="328" t="s">
        <v>292</v>
      </c>
      <c r="AK356" s="311">
        <v>1.5747758900000002</v>
      </c>
      <c r="AL356" s="435"/>
      <c r="AM356" s="435"/>
      <c r="AN356" s="435"/>
      <c r="AO356" s="435"/>
      <c r="AP356" s="435"/>
      <c r="AQ356" s="435"/>
      <c r="AR356" s="435"/>
      <c r="AS356" s="435"/>
      <c r="AT356" s="435"/>
      <c r="AU356" s="435"/>
      <c r="AV356" s="404">
        <f>AK356*AV351</f>
        <v>3.1495517800000004</v>
      </c>
      <c r="AW356" s="435"/>
      <c r="AX356" s="312"/>
    </row>
    <row r="357" spans="1:50" s="293" customFormat="1" ht="72" customHeight="1">
      <c r="A357" s="523">
        <v>124</v>
      </c>
      <c r="B357" s="313" t="s">
        <v>775</v>
      </c>
      <c r="C357" s="314" t="s">
        <v>292</v>
      </c>
      <c r="D357" s="315">
        <v>3.2602975000000001</v>
      </c>
      <c r="E357" s="291">
        <f t="shared" si="153"/>
        <v>94.32</v>
      </c>
      <c r="F357" s="324">
        <v>307.51126019999998</v>
      </c>
      <c r="G357" s="8">
        <f t="shared" si="154"/>
        <v>30.751126020000001</v>
      </c>
      <c r="H357" s="8">
        <f t="shared" si="155"/>
        <v>338.26238622</v>
      </c>
      <c r="I357" s="8">
        <f t="shared" si="156"/>
        <v>27.0609908976</v>
      </c>
      <c r="J357" s="8">
        <f t="shared" si="157"/>
        <v>365.32337711759999</v>
      </c>
      <c r="K357" s="79">
        <f t="shared" si="158"/>
        <v>10.959701313527999</v>
      </c>
      <c r="L357" s="8">
        <f t="shared" si="159"/>
        <v>376.28307843112799</v>
      </c>
      <c r="M357" s="8">
        <f t="shared" si="160"/>
        <v>67.730954117603034</v>
      </c>
      <c r="N357" s="8">
        <f t="shared" si="161"/>
        <v>444.01403254873105</v>
      </c>
      <c r="O357" s="399">
        <v>13</v>
      </c>
      <c r="P357" s="400">
        <f t="shared" si="141"/>
        <v>5772.182423133504</v>
      </c>
      <c r="Q357" s="317"/>
      <c r="S357" s="304" t="s">
        <v>292</v>
      </c>
      <c r="T357" s="315">
        <v>3.2602975000000001</v>
      </c>
      <c r="U357" s="435">
        <v>80</v>
      </c>
      <c r="V357" s="432">
        <f t="shared" si="152"/>
        <v>260.82380000000001</v>
      </c>
      <c r="W357" s="432">
        <f t="shared" si="142"/>
        <v>26.082380000000001</v>
      </c>
      <c r="X357" s="432">
        <f t="shared" si="143"/>
        <v>286.90618000000001</v>
      </c>
      <c r="Y357" s="478">
        <f t="shared" si="144"/>
        <v>22.952494400000003</v>
      </c>
      <c r="Z357" s="478">
        <f t="shared" si="145"/>
        <v>309.85867439999998</v>
      </c>
      <c r="AA357" s="478">
        <f t="shared" si="146"/>
        <v>9.2957602319999992</v>
      </c>
      <c r="AB357" s="478">
        <f t="shared" si="147"/>
        <v>319.154434632</v>
      </c>
      <c r="AC357" s="478">
        <f t="shared" si="148"/>
        <v>57.447798233759997</v>
      </c>
      <c r="AD357" s="478">
        <f t="shared" si="149"/>
        <v>376.60223286576002</v>
      </c>
      <c r="AE357" s="399">
        <v>13</v>
      </c>
      <c r="AF357" s="502">
        <f t="shared" si="150"/>
        <v>4895.8290272548802</v>
      </c>
      <c r="AG357" s="295"/>
      <c r="AI357" s="504">
        <f t="shared" si="151"/>
        <v>876.35339587862381</v>
      </c>
      <c r="AJ357" s="314" t="s">
        <v>292</v>
      </c>
      <c r="AK357" s="315">
        <v>3.2602975000000001</v>
      </c>
      <c r="AL357" s="435"/>
      <c r="AM357" s="435"/>
      <c r="AN357" s="435"/>
      <c r="AO357" s="435"/>
      <c r="AP357" s="435"/>
      <c r="AQ357" s="435"/>
      <c r="AR357" s="435"/>
      <c r="AS357" s="435"/>
      <c r="AT357" s="435"/>
      <c r="AU357" s="435"/>
      <c r="AV357" s="399">
        <v>13</v>
      </c>
      <c r="AW357" s="435"/>
      <c r="AX357" s="317"/>
    </row>
    <row r="358" spans="1:50" s="293" customFormat="1" ht="18.75" customHeight="1">
      <c r="A358" s="517"/>
      <c r="B358" s="338" t="s">
        <v>452</v>
      </c>
      <c r="C358" s="332"/>
      <c r="D358" s="290"/>
      <c r="E358" s="291"/>
      <c r="F358" s="320"/>
      <c r="G358" s="16"/>
      <c r="H358" s="16"/>
      <c r="I358" s="16"/>
      <c r="J358" s="16"/>
      <c r="K358" s="143"/>
      <c r="L358" s="16"/>
      <c r="M358" s="16"/>
      <c r="N358" s="16"/>
      <c r="O358" s="402"/>
      <c r="P358" s="414"/>
      <c r="Q358" s="292"/>
      <c r="S358" s="444"/>
      <c r="T358" s="290"/>
      <c r="U358" s="435"/>
      <c r="V358" s="432">
        <f t="shared" si="152"/>
        <v>0</v>
      </c>
      <c r="W358" s="432">
        <f t="shared" si="142"/>
        <v>0</v>
      </c>
      <c r="X358" s="432">
        <f t="shared" si="143"/>
        <v>0</v>
      </c>
      <c r="Y358" s="478">
        <f t="shared" si="144"/>
        <v>0</v>
      </c>
      <c r="Z358" s="478">
        <f t="shared" si="145"/>
        <v>0</v>
      </c>
      <c r="AA358" s="478">
        <f t="shared" si="146"/>
        <v>0</v>
      </c>
      <c r="AB358" s="478">
        <f t="shared" si="147"/>
        <v>0</v>
      </c>
      <c r="AC358" s="478">
        <f t="shared" si="148"/>
        <v>0</v>
      </c>
      <c r="AD358" s="478">
        <f t="shared" si="149"/>
        <v>0</v>
      </c>
      <c r="AE358" s="402"/>
      <c r="AF358" s="502">
        <f t="shared" si="150"/>
        <v>0</v>
      </c>
      <c r="AG358" s="295"/>
      <c r="AI358" s="504">
        <f t="shared" si="151"/>
        <v>0</v>
      </c>
      <c r="AJ358" s="332"/>
      <c r="AK358" s="290"/>
      <c r="AL358" s="435"/>
      <c r="AM358" s="435"/>
      <c r="AN358" s="435"/>
      <c r="AO358" s="435"/>
      <c r="AP358" s="435"/>
      <c r="AQ358" s="435"/>
      <c r="AR358" s="435"/>
      <c r="AS358" s="435"/>
      <c r="AT358" s="435"/>
      <c r="AU358" s="435"/>
      <c r="AV358" s="402"/>
      <c r="AW358" s="435"/>
      <c r="AX358" s="292"/>
    </row>
    <row r="359" spans="1:50" s="293" customFormat="1" ht="18.75" customHeight="1">
      <c r="A359" s="517" t="s">
        <v>488</v>
      </c>
      <c r="B359" s="307" t="s">
        <v>383</v>
      </c>
      <c r="C359" s="308" t="s">
        <v>64</v>
      </c>
      <c r="D359" s="290">
        <v>2</v>
      </c>
      <c r="E359" s="291">
        <f t="shared" si="153"/>
        <v>186.9</v>
      </c>
      <c r="F359" s="320">
        <v>373.8</v>
      </c>
      <c r="G359" s="10">
        <f t="shared" si="154"/>
        <v>37.380000000000003</v>
      </c>
      <c r="H359" s="10">
        <f t="shared" si="155"/>
        <v>411.18</v>
      </c>
      <c r="I359" s="10">
        <f t="shared" si="156"/>
        <v>32.894400000000005</v>
      </c>
      <c r="J359" s="10">
        <f t="shared" si="157"/>
        <v>444.07440000000003</v>
      </c>
      <c r="K359" s="65">
        <f t="shared" si="158"/>
        <v>13.322232</v>
      </c>
      <c r="L359" s="10">
        <f t="shared" si="159"/>
        <v>457.39663200000001</v>
      </c>
      <c r="M359" s="10">
        <f t="shared" si="160"/>
        <v>82.331393759999997</v>
      </c>
      <c r="N359" s="10">
        <f t="shared" si="161"/>
        <v>539.72802576000004</v>
      </c>
      <c r="O359" s="402">
        <v>26</v>
      </c>
      <c r="P359" s="414">
        <f t="shared" si="141"/>
        <v>14032.92866976</v>
      </c>
      <c r="Q359" s="292"/>
      <c r="S359" s="445" t="s">
        <v>64</v>
      </c>
      <c r="T359" s="290">
        <v>2</v>
      </c>
      <c r="U359" s="435">
        <v>150</v>
      </c>
      <c r="V359" s="432">
        <f t="shared" si="152"/>
        <v>300</v>
      </c>
      <c r="W359" s="432">
        <f t="shared" si="142"/>
        <v>30</v>
      </c>
      <c r="X359" s="432">
        <f t="shared" si="143"/>
        <v>330</v>
      </c>
      <c r="Y359" s="478">
        <f t="shared" si="144"/>
        <v>26.400000000000002</v>
      </c>
      <c r="Z359" s="478">
        <f t="shared" si="145"/>
        <v>356.4</v>
      </c>
      <c r="AA359" s="478">
        <f t="shared" si="146"/>
        <v>10.691999999999998</v>
      </c>
      <c r="AB359" s="478">
        <f t="shared" si="147"/>
        <v>367.09199999999998</v>
      </c>
      <c r="AC359" s="478">
        <f t="shared" si="148"/>
        <v>66.076560000000001</v>
      </c>
      <c r="AD359" s="478">
        <f t="shared" si="149"/>
        <v>433.16855999999996</v>
      </c>
      <c r="AE359" s="402">
        <v>26</v>
      </c>
      <c r="AF359" s="502">
        <f t="shared" si="150"/>
        <v>11262.382559999998</v>
      </c>
      <c r="AG359" s="295"/>
      <c r="AI359" s="504">
        <f t="shared" si="151"/>
        <v>2770.5461097600019</v>
      </c>
      <c r="AJ359" s="308" t="s">
        <v>64</v>
      </c>
      <c r="AK359" s="290">
        <v>2</v>
      </c>
      <c r="AL359" s="435"/>
      <c r="AM359" s="435"/>
      <c r="AN359" s="435"/>
      <c r="AO359" s="435"/>
      <c r="AP359" s="435"/>
      <c r="AQ359" s="435"/>
      <c r="AR359" s="435"/>
      <c r="AS359" s="435"/>
      <c r="AT359" s="435"/>
      <c r="AU359" s="435"/>
      <c r="AV359" s="402">
        <v>26</v>
      </c>
      <c r="AW359" s="435"/>
      <c r="AX359" s="292"/>
    </row>
    <row r="360" spans="1:50" s="293" customFormat="1" ht="18.75" customHeight="1">
      <c r="A360" s="517" t="s">
        <v>489</v>
      </c>
      <c r="B360" s="307" t="s">
        <v>387</v>
      </c>
      <c r="C360" s="308" t="s">
        <v>64</v>
      </c>
      <c r="D360" s="290">
        <v>1</v>
      </c>
      <c r="E360" s="291">
        <f t="shared" si="153"/>
        <v>140.88256451612904</v>
      </c>
      <c r="F360" s="320">
        <v>140.88256451612904</v>
      </c>
      <c r="G360" s="10">
        <f t="shared" si="154"/>
        <v>14.088256451612905</v>
      </c>
      <c r="H360" s="10">
        <f t="shared" si="155"/>
        <v>154.97082096774193</v>
      </c>
      <c r="I360" s="10">
        <f t="shared" si="156"/>
        <v>12.397665677419354</v>
      </c>
      <c r="J360" s="10">
        <f t="shared" si="157"/>
        <v>167.36848664516128</v>
      </c>
      <c r="K360" s="65">
        <f t="shared" si="158"/>
        <v>5.0210545993548381</v>
      </c>
      <c r="L360" s="10">
        <f t="shared" si="159"/>
        <v>172.38954124451612</v>
      </c>
      <c r="M360" s="10">
        <f t="shared" si="160"/>
        <v>31.0301174240129</v>
      </c>
      <c r="N360" s="10">
        <f t="shared" si="161"/>
        <v>203.41965866852902</v>
      </c>
      <c r="O360" s="402">
        <v>13</v>
      </c>
      <c r="P360" s="414">
        <f t="shared" si="141"/>
        <v>2644.4555626908773</v>
      </c>
      <c r="Q360" s="292"/>
      <c r="S360" s="445" t="s">
        <v>64</v>
      </c>
      <c r="T360" s="290">
        <v>1</v>
      </c>
      <c r="U360" s="435">
        <v>50</v>
      </c>
      <c r="V360" s="432">
        <f t="shared" si="152"/>
        <v>50</v>
      </c>
      <c r="W360" s="432">
        <f t="shared" si="142"/>
        <v>5</v>
      </c>
      <c r="X360" s="432">
        <f t="shared" si="143"/>
        <v>55</v>
      </c>
      <c r="Y360" s="478">
        <f t="shared" si="144"/>
        <v>4.4000000000000004</v>
      </c>
      <c r="Z360" s="478">
        <f t="shared" si="145"/>
        <v>59.4</v>
      </c>
      <c r="AA360" s="478">
        <f t="shared" si="146"/>
        <v>1.7819999999999998</v>
      </c>
      <c r="AB360" s="478">
        <f t="shared" si="147"/>
        <v>61.181999999999995</v>
      </c>
      <c r="AC360" s="478">
        <f t="shared" si="148"/>
        <v>11.012759999999998</v>
      </c>
      <c r="AD360" s="478">
        <f t="shared" si="149"/>
        <v>72.194759999999988</v>
      </c>
      <c r="AE360" s="402">
        <v>13</v>
      </c>
      <c r="AF360" s="502">
        <f t="shared" si="150"/>
        <v>938.53187999999989</v>
      </c>
      <c r="AG360" s="295"/>
      <c r="AI360" s="504">
        <f t="shared" si="151"/>
        <v>1705.9236826908773</v>
      </c>
      <c r="AJ360" s="308" t="s">
        <v>64</v>
      </c>
      <c r="AK360" s="290">
        <v>1</v>
      </c>
      <c r="AL360" s="435"/>
      <c r="AM360" s="435"/>
      <c r="AN360" s="435"/>
      <c r="AO360" s="435"/>
      <c r="AP360" s="435"/>
      <c r="AQ360" s="435"/>
      <c r="AR360" s="435"/>
      <c r="AS360" s="435"/>
      <c r="AT360" s="435"/>
      <c r="AU360" s="435"/>
      <c r="AV360" s="402">
        <v>13</v>
      </c>
      <c r="AW360" s="435"/>
      <c r="AX360" s="292"/>
    </row>
    <row r="361" spans="1:50" s="293" customFormat="1" ht="36" customHeight="1">
      <c r="A361" s="517" t="s">
        <v>490</v>
      </c>
      <c r="B361" s="307" t="s">
        <v>384</v>
      </c>
      <c r="C361" s="308" t="s">
        <v>64</v>
      </c>
      <c r="D361" s="290">
        <v>1</v>
      </c>
      <c r="E361" s="291">
        <f t="shared" si="153"/>
        <v>0</v>
      </c>
      <c r="F361" s="320">
        <v>0</v>
      </c>
      <c r="G361" s="10"/>
      <c r="H361" s="10"/>
      <c r="I361" s="10"/>
      <c r="J361" s="10"/>
      <c r="K361" s="65"/>
      <c r="L361" s="10"/>
      <c r="M361" s="10"/>
      <c r="N361" s="10"/>
      <c r="O361" s="402">
        <v>13</v>
      </c>
      <c r="P361" s="414"/>
      <c r="Q361" s="292" t="s">
        <v>148</v>
      </c>
      <c r="S361" s="445" t="s">
        <v>64</v>
      </c>
      <c r="T361" s="290">
        <v>1</v>
      </c>
      <c r="U361" s="435">
        <v>0</v>
      </c>
      <c r="V361" s="432">
        <f t="shared" si="152"/>
        <v>0</v>
      </c>
      <c r="W361" s="432">
        <f t="shared" si="142"/>
        <v>0</v>
      </c>
      <c r="X361" s="432">
        <f t="shared" si="143"/>
        <v>0</v>
      </c>
      <c r="Y361" s="478">
        <f t="shared" si="144"/>
        <v>0</v>
      </c>
      <c r="Z361" s="478">
        <f t="shared" si="145"/>
        <v>0</v>
      </c>
      <c r="AA361" s="478">
        <f t="shared" si="146"/>
        <v>0</v>
      </c>
      <c r="AB361" s="478">
        <f t="shared" si="147"/>
        <v>0</v>
      </c>
      <c r="AC361" s="478">
        <f t="shared" si="148"/>
        <v>0</v>
      </c>
      <c r="AD361" s="478">
        <f t="shared" si="149"/>
        <v>0</v>
      </c>
      <c r="AE361" s="402">
        <v>13</v>
      </c>
      <c r="AF361" s="502">
        <f t="shared" si="150"/>
        <v>0</v>
      </c>
      <c r="AG361" s="295" t="s">
        <v>148</v>
      </c>
      <c r="AI361" s="504">
        <f t="shared" si="151"/>
        <v>0</v>
      </c>
      <c r="AJ361" s="308" t="s">
        <v>64</v>
      </c>
      <c r="AK361" s="290">
        <v>1</v>
      </c>
      <c r="AL361" s="435"/>
      <c r="AM361" s="435"/>
      <c r="AN361" s="435"/>
      <c r="AO361" s="435"/>
      <c r="AP361" s="435"/>
      <c r="AQ361" s="435"/>
      <c r="AR361" s="435"/>
      <c r="AS361" s="435"/>
      <c r="AT361" s="435"/>
      <c r="AU361" s="435"/>
      <c r="AV361" s="402">
        <v>13</v>
      </c>
      <c r="AW361" s="435"/>
      <c r="AX361" s="292" t="s">
        <v>148</v>
      </c>
    </row>
    <row r="362" spans="1:50" s="293" customFormat="1" ht="18.75" customHeight="1">
      <c r="A362" s="517" t="s">
        <v>491</v>
      </c>
      <c r="B362" s="307" t="s">
        <v>385</v>
      </c>
      <c r="C362" s="308" t="s">
        <v>64</v>
      </c>
      <c r="D362" s="320">
        <v>1</v>
      </c>
      <c r="E362" s="291">
        <f t="shared" si="153"/>
        <v>213.57</v>
      </c>
      <c r="F362" s="320">
        <v>213.57</v>
      </c>
      <c r="G362" s="10">
        <f t="shared" si="154"/>
        <v>21.356999999999999</v>
      </c>
      <c r="H362" s="10">
        <f t="shared" si="155"/>
        <v>234.92699999999999</v>
      </c>
      <c r="I362" s="10">
        <f t="shared" si="156"/>
        <v>18.794160000000002</v>
      </c>
      <c r="J362" s="10">
        <f t="shared" si="157"/>
        <v>253.72116</v>
      </c>
      <c r="K362" s="65">
        <f t="shared" si="158"/>
        <v>7.6116348</v>
      </c>
      <c r="L362" s="10">
        <f t="shared" si="159"/>
        <v>261.33279479999999</v>
      </c>
      <c r="M362" s="10">
        <f t="shared" si="160"/>
        <v>47.039903063999994</v>
      </c>
      <c r="N362" s="10">
        <f t="shared" si="161"/>
        <v>308.37269786399997</v>
      </c>
      <c r="O362" s="402">
        <v>13</v>
      </c>
      <c r="P362" s="414">
        <f t="shared" si="141"/>
        <v>4008.8450722319994</v>
      </c>
      <c r="Q362" s="292"/>
      <c r="S362" s="445" t="s">
        <v>64</v>
      </c>
      <c r="T362" s="290">
        <v>1</v>
      </c>
      <c r="U362" s="435">
        <v>150</v>
      </c>
      <c r="V362" s="432">
        <f t="shared" si="152"/>
        <v>150</v>
      </c>
      <c r="W362" s="432">
        <f t="shared" si="142"/>
        <v>15</v>
      </c>
      <c r="X362" s="432">
        <f t="shared" si="143"/>
        <v>165</v>
      </c>
      <c r="Y362" s="478">
        <f t="shared" si="144"/>
        <v>13.200000000000001</v>
      </c>
      <c r="Z362" s="478">
        <f t="shared" si="145"/>
        <v>178.2</v>
      </c>
      <c r="AA362" s="478">
        <f t="shared" si="146"/>
        <v>5.3459999999999992</v>
      </c>
      <c r="AB362" s="478">
        <f t="shared" si="147"/>
        <v>183.54599999999999</v>
      </c>
      <c r="AC362" s="478">
        <f t="shared" si="148"/>
        <v>33.03828</v>
      </c>
      <c r="AD362" s="478">
        <f t="shared" si="149"/>
        <v>216.58427999999998</v>
      </c>
      <c r="AE362" s="402">
        <v>13</v>
      </c>
      <c r="AF362" s="502">
        <f t="shared" si="150"/>
        <v>2815.5956399999995</v>
      </c>
      <c r="AG362" s="295"/>
      <c r="AI362" s="504">
        <f t="shared" si="151"/>
        <v>1193.2494322319999</v>
      </c>
      <c r="AJ362" s="308" t="s">
        <v>64</v>
      </c>
      <c r="AK362" s="320">
        <v>1</v>
      </c>
      <c r="AL362" s="435"/>
      <c r="AM362" s="435"/>
      <c r="AN362" s="435"/>
      <c r="AO362" s="435"/>
      <c r="AP362" s="435"/>
      <c r="AQ362" s="435"/>
      <c r="AR362" s="435"/>
      <c r="AS362" s="435"/>
      <c r="AT362" s="435"/>
      <c r="AU362" s="435"/>
      <c r="AV362" s="402">
        <v>13</v>
      </c>
      <c r="AW362" s="435"/>
      <c r="AX362" s="292"/>
    </row>
    <row r="363" spans="1:50" s="293" customFormat="1" ht="19.5" customHeight="1" thickBot="1">
      <c r="A363" s="517" t="s">
        <v>714</v>
      </c>
      <c r="B363" s="341" t="s">
        <v>378</v>
      </c>
      <c r="C363" s="330" t="s">
        <v>292</v>
      </c>
      <c r="D363" s="288">
        <v>1.70839589</v>
      </c>
      <c r="E363" s="291">
        <f t="shared" si="153"/>
        <v>140.70000000000002</v>
      </c>
      <c r="F363" s="326">
        <v>240.37130172300002</v>
      </c>
      <c r="G363" s="81">
        <f t="shared" si="154"/>
        <v>24.037130172300003</v>
      </c>
      <c r="H363" s="81">
        <f t="shared" si="155"/>
        <v>264.4084318953</v>
      </c>
      <c r="I363" s="81">
        <f t="shared" si="156"/>
        <v>21.152674551623999</v>
      </c>
      <c r="J363" s="81">
        <f t="shared" si="157"/>
        <v>285.56110644692399</v>
      </c>
      <c r="K363" s="115">
        <f t="shared" si="158"/>
        <v>8.5668331934077191</v>
      </c>
      <c r="L363" s="81">
        <f t="shared" si="159"/>
        <v>294.1279396403317</v>
      </c>
      <c r="M363" s="81">
        <f t="shared" si="160"/>
        <v>52.943029135259707</v>
      </c>
      <c r="N363" s="81">
        <f t="shared" si="161"/>
        <v>347.07096877559138</v>
      </c>
      <c r="O363" s="406">
        <f>D363*O357</f>
        <v>22.209146570000001</v>
      </c>
      <c r="P363" s="415">
        <f t="shared" si="141"/>
        <v>7708.1500157290029</v>
      </c>
      <c r="Q363" s="289"/>
      <c r="S363" s="445" t="s">
        <v>292</v>
      </c>
      <c r="T363" s="288">
        <v>1.70839589</v>
      </c>
      <c r="U363" s="435">
        <v>110</v>
      </c>
      <c r="V363" s="432">
        <f t="shared" si="152"/>
        <v>187.92354790000002</v>
      </c>
      <c r="W363" s="432">
        <f t="shared" si="142"/>
        <v>18.792354790000001</v>
      </c>
      <c r="X363" s="432">
        <f t="shared" si="143"/>
        <v>206.71590269000001</v>
      </c>
      <c r="Y363" s="478">
        <f t="shared" si="144"/>
        <v>16.537272215200002</v>
      </c>
      <c r="Z363" s="478">
        <f t="shared" si="145"/>
        <v>223.25317490520001</v>
      </c>
      <c r="AA363" s="478">
        <f t="shared" si="146"/>
        <v>6.6975952471560003</v>
      </c>
      <c r="AB363" s="478">
        <f t="shared" si="147"/>
        <v>229.950770152356</v>
      </c>
      <c r="AC363" s="478">
        <f t="shared" si="148"/>
        <v>41.391138627424077</v>
      </c>
      <c r="AD363" s="478">
        <f t="shared" si="149"/>
        <v>271.34190877978006</v>
      </c>
      <c r="AE363" s="406">
        <v>22.209146570000001</v>
      </c>
      <c r="AF363" s="502">
        <f t="shared" si="150"/>
        <v>6026.2722226737051</v>
      </c>
      <c r="AG363" s="295"/>
      <c r="AI363" s="504">
        <f t="shared" si="151"/>
        <v>1681.8777930552978</v>
      </c>
      <c r="AJ363" s="330" t="s">
        <v>292</v>
      </c>
      <c r="AK363" s="288">
        <v>1.70839589</v>
      </c>
      <c r="AL363" s="435"/>
      <c r="AM363" s="435"/>
      <c r="AN363" s="435"/>
      <c r="AO363" s="435"/>
      <c r="AP363" s="435"/>
      <c r="AQ363" s="435"/>
      <c r="AR363" s="435"/>
      <c r="AS363" s="435"/>
      <c r="AT363" s="435"/>
      <c r="AU363" s="435"/>
      <c r="AV363" s="406">
        <f>AK363*AV357</f>
        <v>22.209146570000001</v>
      </c>
      <c r="AW363" s="435"/>
      <c r="AX363" s="289"/>
    </row>
    <row r="364" spans="1:50" s="293" customFormat="1" ht="72" customHeight="1">
      <c r="A364" s="523">
        <v>125</v>
      </c>
      <c r="B364" s="322" t="s">
        <v>774</v>
      </c>
      <c r="C364" s="323" t="s">
        <v>292</v>
      </c>
      <c r="D364" s="290">
        <v>3.5152975</v>
      </c>
      <c r="E364" s="291">
        <f t="shared" si="153"/>
        <v>94.32</v>
      </c>
      <c r="F364" s="320">
        <v>331.56286019999999</v>
      </c>
      <c r="G364" s="16">
        <f t="shared" si="154"/>
        <v>33.156286020000003</v>
      </c>
      <c r="H364" s="16">
        <f t="shared" si="155"/>
        <v>364.71914621999997</v>
      </c>
      <c r="I364" s="16">
        <f t="shared" si="156"/>
        <v>29.177531697599999</v>
      </c>
      <c r="J364" s="16">
        <f t="shared" si="157"/>
        <v>393.89667791759996</v>
      </c>
      <c r="K364" s="143">
        <f t="shared" si="158"/>
        <v>11.816900337527999</v>
      </c>
      <c r="L364" s="16">
        <f t="shared" si="159"/>
        <v>405.71357825512797</v>
      </c>
      <c r="M364" s="16">
        <f t="shared" si="160"/>
        <v>73.028444085923027</v>
      </c>
      <c r="N364" s="16">
        <f t="shared" si="161"/>
        <v>478.74202234105098</v>
      </c>
      <c r="O364" s="402">
        <v>3</v>
      </c>
      <c r="P364" s="400">
        <f t="shared" si="141"/>
        <v>1436.2260670231531</v>
      </c>
      <c r="Q364" s="292"/>
      <c r="S364" s="304" t="s">
        <v>292</v>
      </c>
      <c r="T364" s="290">
        <v>3.5152975</v>
      </c>
      <c r="U364" s="435">
        <v>80</v>
      </c>
      <c r="V364" s="432">
        <f t="shared" si="152"/>
        <v>281.22379999999998</v>
      </c>
      <c r="W364" s="432">
        <f t="shared" si="142"/>
        <v>28.12238</v>
      </c>
      <c r="X364" s="432">
        <f t="shared" si="143"/>
        <v>309.34618</v>
      </c>
      <c r="Y364" s="478">
        <f t="shared" si="144"/>
        <v>24.7476944</v>
      </c>
      <c r="Z364" s="478">
        <f t="shared" si="145"/>
        <v>334.0938744</v>
      </c>
      <c r="AA364" s="478">
        <f t="shared" si="146"/>
        <v>10.022816232</v>
      </c>
      <c r="AB364" s="478">
        <f t="shared" si="147"/>
        <v>344.11669063200003</v>
      </c>
      <c r="AC364" s="478">
        <f t="shared" si="148"/>
        <v>61.941004313760004</v>
      </c>
      <c r="AD364" s="478">
        <f t="shared" si="149"/>
        <v>406.05769494576003</v>
      </c>
      <c r="AE364" s="402">
        <v>3</v>
      </c>
      <c r="AF364" s="502">
        <f t="shared" si="150"/>
        <v>1218.1730848372802</v>
      </c>
      <c r="AG364" s="295"/>
      <c r="AI364" s="504">
        <f t="shared" si="151"/>
        <v>218.05298218587291</v>
      </c>
      <c r="AJ364" s="323" t="s">
        <v>292</v>
      </c>
      <c r="AK364" s="290">
        <v>3.5152975</v>
      </c>
      <c r="AL364" s="435"/>
      <c r="AM364" s="435"/>
      <c r="AN364" s="435"/>
      <c r="AO364" s="435"/>
      <c r="AP364" s="435"/>
      <c r="AQ364" s="435"/>
      <c r="AR364" s="435"/>
      <c r="AS364" s="435"/>
      <c r="AT364" s="435"/>
      <c r="AU364" s="435"/>
      <c r="AV364" s="402">
        <v>3</v>
      </c>
      <c r="AW364" s="435"/>
      <c r="AX364" s="292"/>
    </row>
    <row r="365" spans="1:50" s="293" customFormat="1" ht="18.75" customHeight="1">
      <c r="A365" s="517"/>
      <c r="B365" s="338" t="s">
        <v>452</v>
      </c>
      <c r="C365" s="332"/>
      <c r="D365" s="290"/>
      <c r="E365" s="291"/>
      <c r="F365" s="320"/>
      <c r="G365" s="16"/>
      <c r="H365" s="16"/>
      <c r="I365" s="16"/>
      <c r="J365" s="16"/>
      <c r="K365" s="143"/>
      <c r="L365" s="16"/>
      <c r="M365" s="16"/>
      <c r="N365" s="16"/>
      <c r="O365" s="402"/>
      <c r="P365" s="414"/>
      <c r="Q365" s="292"/>
      <c r="S365" s="444"/>
      <c r="T365" s="290"/>
      <c r="U365" s="435">
        <v>0</v>
      </c>
      <c r="V365" s="432">
        <f t="shared" si="152"/>
        <v>0</v>
      </c>
      <c r="W365" s="432">
        <f t="shared" si="142"/>
        <v>0</v>
      </c>
      <c r="X365" s="432">
        <f t="shared" si="143"/>
        <v>0</v>
      </c>
      <c r="Y365" s="478">
        <f t="shared" si="144"/>
        <v>0</v>
      </c>
      <c r="Z365" s="478">
        <f t="shared" si="145"/>
        <v>0</v>
      </c>
      <c r="AA365" s="478">
        <f t="shared" si="146"/>
        <v>0</v>
      </c>
      <c r="AB365" s="478">
        <f t="shared" si="147"/>
        <v>0</v>
      </c>
      <c r="AC365" s="478">
        <f t="shared" si="148"/>
        <v>0</v>
      </c>
      <c r="AD365" s="478">
        <f t="shared" si="149"/>
        <v>0</v>
      </c>
      <c r="AE365" s="402"/>
      <c r="AF365" s="502">
        <f t="shared" si="150"/>
        <v>0</v>
      </c>
      <c r="AG365" s="295"/>
      <c r="AI365" s="504">
        <f t="shared" si="151"/>
        <v>0</v>
      </c>
      <c r="AJ365" s="332"/>
      <c r="AK365" s="290"/>
      <c r="AL365" s="435"/>
      <c r="AM365" s="435"/>
      <c r="AN365" s="435"/>
      <c r="AO365" s="435"/>
      <c r="AP365" s="435"/>
      <c r="AQ365" s="435"/>
      <c r="AR365" s="435"/>
      <c r="AS365" s="435"/>
      <c r="AT365" s="435"/>
      <c r="AU365" s="435"/>
      <c r="AV365" s="402"/>
      <c r="AW365" s="435"/>
      <c r="AX365" s="292"/>
    </row>
    <row r="366" spans="1:50" s="293" customFormat="1" ht="18.75" customHeight="1">
      <c r="A366" s="517" t="s">
        <v>492</v>
      </c>
      <c r="B366" s="307" t="s">
        <v>383</v>
      </c>
      <c r="C366" s="308" t="s">
        <v>64</v>
      </c>
      <c r="D366" s="290">
        <v>3</v>
      </c>
      <c r="E366" s="291">
        <f t="shared" si="153"/>
        <v>186.9</v>
      </c>
      <c r="F366" s="320">
        <v>560.70000000000005</v>
      </c>
      <c r="G366" s="10">
        <f t="shared" si="154"/>
        <v>56.070000000000007</v>
      </c>
      <c r="H366" s="10">
        <f t="shared" si="155"/>
        <v>616.7700000000001</v>
      </c>
      <c r="I366" s="10">
        <f t="shared" si="156"/>
        <v>49.341600000000007</v>
      </c>
      <c r="J366" s="10">
        <f t="shared" si="157"/>
        <v>666.11160000000007</v>
      </c>
      <c r="K366" s="65">
        <f t="shared" si="158"/>
        <v>19.983348000000003</v>
      </c>
      <c r="L366" s="10">
        <f t="shared" si="159"/>
        <v>686.09494800000004</v>
      </c>
      <c r="M366" s="10">
        <f t="shared" si="160"/>
        <v>123.49709064000001</v>
      </c>
      <c r="N366" s="10">
        <f t="shared" si="161"/>
        <v>809.59203864000006</v>
      </c>
      <c r="O366" s="402">
        <v>9</v>
      </c>
      <c r="P366" s="414">
        <f t="shared" si="141"/>
        <v>7286.3283477600007</v>
      </c>
      <c r="Q366" s="292"/>
      <c r="S366" s="445" t="s">
        <v>64</v>
      </c>
      <c r="T366" s="290">
        <v>3</v>
      </c>
      <c r="U366" s="435">
        <v>150</v>
      </c>
      <c r="V366" s="432">
        <f t="shared" si="152"/>
        <v>450</v>
      </c>
      <c r="W366" s="432">
        <f t="shared" si="142"/>
        <v>45</v>
      </c>
      <c r="X366" s="432">
        <f t="shared" si="143"/>
        <v>495</v>
      </c>
      <c r="Y366" s="478">
        <f t="shared" si="144"/>
        <v>39.6</v>
      </c>
      <c r="Z366" s="478">
        <f t="shared" si="145"/>
        <v>534.6</v>
      </c>
      <c r="AA366" s="478">
        <f t="shared" si="146"/>
        <v>16.038</v>
      </c>
      <c r="AB366" s="478">
        <f t="shared" si="147"/>
        <v>550.63800000000003</v>
      </c>
      <c r="AC366" s="478">
        <f t="shared" si="148"/>
        <v>99.114840000000001</v>
      </c>
      <c r="AD366" s="478">
        <f t="shared" si="149"/>
        <v>649.75283999999999</v>
      </c>
      <c r="AE366" s="402">
        <v>9</v>
      </c>
      <c r="AF366" s="502">
        <f t="shared" si="150"/>
        <v>5847.77556</v>
      </c>
      <c r="AG366" s="295"/>
      <c r="AI366" s="504">
        <f t="shared" si="151"/>
        <v>1438.5527877600007</v>
      </c>
      <c r="AJ366" s="308" t="s">
        <v>64</v>
      </c>
      <c r="AK366" s="290">
        <v>3</v>
      </c>
      <c r="AL366" s="435"/>
      <c r="AM366" s="435"/>
      <c r="AN366" s="435"/>
      <c r="AO366" s="435"/>
      <c r="AP366" s="435"/>
      <c r="AQ366" s="435"/>
      <c r="AR366" s="435"/>
      <c r="AS366" s="435"/>
      <c r="AT366" s="435"/>
      <c r="AU366" s="435"/>
      <c r="AV366" s="402">
        <v>9</v>
      </c>
      <c r="AW366" s="435"/>
      <c r="AX366" s="292"/>
    </row>
    <row r="367" spans="1:50" s="293" customFormat="1" ht="36" customHeight="1">
      <c r="A367" s="517" t="s">
        <v>494</v>
      </c>
      <c r="B367" s="307" t="s">
        <v>384</v>
      </c>
      <c r="C367" s="308" t="s">
        <v>64</v>
      </c>
      <c r="D367" s="290">
        <v>1</v>
      </c>
      <c r="E367" s="291">
        <f t="shared" si="153"/>
        <v>0</v>
      </c>
      <c r="F367" s="320">
        <v>0</v>
      </c>
      <c r="G367" s="10"/>
      <c r="H367" s="10"/>
      <c r="I367" s="10"/>
      <c r="J367" s="10"/>
      <c r="K367" s="65"/>
      <c r="L367" s="10"/>
      <c r="M367" s="10"/>
      <c r="N367" s="10"/>
      <c r="O367" s="402">
        <v>3</v>
      </c>
      <c r="P367" s="414"/>
      <c r="Q367" s="292" t="s">
        <v>148</v>
      </c>
      <c r="S367" s="445" t="s">
        <v>64</v>
      </c>
      <c r="T367" s="290">
        <v>1</v>
      </c>
      <c r="U367" s="435">
        <v>0</v>
      </c>
      <c r="V367" s="432">
        <f t="shared" si="152"/>
        <v>0</v>
      </c>
      <c r="W367" s="432">
        <f t="shared" si="142"/>
        <v>0</v>
      </c>
      <c r="X367" s="432">
        <f t="shared" si="143"/>
        <v>0</v>
      </c>
      <c r="Y367" s="478">
        <f t="shared" si="144"/>
        <v>0</v>
      </c>
      <c r="Z367" s="478">
        <f t="shared" si="145"/>
        <v>0</v>
      </c>
      <c r="AA367" s="478">
        <f t="shared" si="146"/>
        <v>0</v>
      </c>
      <c r="AB367" s="478">
        <f t="shared" si="147"/>
        <v>0</v>
      </c>
      <c r="AC367" s="478">
        <f t="shared" si="148"/>
        <v>0</v>
      </c>
      <c r="AD367" s="478">
        <f t="shared" si="149"/>
        <v>0</v>
      </c>
      <c r="AE367" s="402">
        <v>3</v>
      </c>
      <c r="AF367" s="502">
        <f t="shared" si="150"/>
        <v>0</v>
      </c>
      <c r="AG367" s="295" t="s">
        <v>148</v>
      </c>
      <c r="AI367" s="504">
        <f t="shared" si="151"/>
        <v>0</v>
      </c>
      <c r="AJ367" s="308" t="s">
        <v>64</v>
      </c>
      <c r="AK367" s="290">
        <v>1</v>
      </c>
      <c r="AL367" s="435"/>
      <c r="AM367" s="435"/>
      <c r="AN367" s="435"/>
      <c r="AO367" s="435"/>
      <c r="AP367" s="435"/>
      <c r="AQ367" s="435"/>
      <c r="AR367" s="435"/>
      <c r="AS367" s="435"/>
      <c r="AT367" s="435"/>
      <c r="AU367" s="435"/>
      <c r="AV367" s="402">
        <v>3</v>
      </c>
      <c r="AW367" s="435"/>
      <c r="AX367" s="292" t="s">
        <v>148</v>
      </c>
    </row>
    <row r="368" spans="1:50" s="293" customFormat="1" ht="18.75" customHeight="1">
      <c r="A368" s="517" t="s">
        <v>495</v>
      </c>
      <c r="B368" s="307" t="s">
        <v>385</v>
      </c>
      <c r="C368" s="308" t="s">
        <v>64</v>
      </c>
      <c r="D368" s="320">
        <v>1</v>
      </c>
      <c r="E368" s="291">
        <f t="shared" si="153"/>
        <v>213.57</v>
      </c>
      <c r="F368" s="320">
        <v>213.57</v>
      </c>
      <c r="G368" s="10">
        <f t="shared" si="154"/>
        <v>21.356999999999999</v>
      </c>
      <c r="H368" s="10">
        <f t="shared" si="155"/>
        <v>234.92699999999999</v>
      </c>
      <c r="I368" s="10">
        <f t="shared" si="156"/>
        <v>18.794160000000002</v>
      </c>
      <c r="J368" s="10">
        <f t="shared" si="157"/>
        <v>253.72116</v>
      </c>
      <c r="K368" s="65">
        <f t="shared" si="158"/>
        <v>7.6116348</v>
      </c>
      <c r="L368" s="10">
        <f t="shared" si="159"/>
        <v>261.33279479999999</v>
      </c>
      <c r="M368" s="10">
        <f t="shared" si="160"/>
        <v>47.039903063999994</v>
      </c>
      <c r="N368" s="10">
        <f t="shared" si="161"/>
        <v>308.37269786399997</v>
      </c>
      <c r="O368" s="402">
        <v>3</v>
      </c>
      <c r="P368" s="414">
        <f t="shared" si="141"/>
        <v>925.11809359199992</v>
      </c>
      <c r="Q368" s="292"/>
      <c r="S368" s="445" t="s">
        <v>64</v>
      </c>
      <c r="T368" s="290">
        <v>1</v>
      </c>
      <c r="U368" s="435">
        <v>150</v>
      </c>
      <c r="V368" s="432">
        <f t="shared" si="152"/>
        <v>150</v>
      </c>
      <c r="W368" s="432">
        <f t="shared" si="142"/>
        <v>15</v>
      </c>
      <c r="X368" s="432">
        <f t="shared" si="143"/>
        <v>165</v>
      </c>
      <c r="Y368" s="478">
        <f t="shared" si="144"/>
        <v>13.200000000000001</v>
      </c>
      <c r="Z368" s="478">
        <f t="shared" si="145"/>
        <v>178.2</v>
      </c>
      <c r="AA368" s="478">
        <f t="shared" si="146"/>
        <v>5.3459999999999992</v>
      </c>
      <c r="AB368" s="478">
        <f t="shared" si="147"/>
        <v>183.54599999999999</v>
      </c>
      <c r="AC368" s="478">
        <f t="shared" si="148"/>
        <v>33.03828</v>
      </c>
      <c r="AD368" s="478">
        <f t="shared" si="149"/>
        <v>216.58427999999998</v>
      </c>
      <c r="AE368" s="402">
        <v>3</v>
      </c>
      <c r="AF368" s="502">
        <f t="shared" si="150"/>
        <v>649.75283999999988</v>
      </c>
      <c r="AG368" s="295"/>
      <c r="AI368" s="504">
        <f t="shared" si="151"/>
        <v>275.36525359200004</v>
      </c>
      <c r="AJ368" s="308" t="s">
        <v>64</v>
      </c>
      <c r="AK368" s="320">
        <v>1</v>
      </c>
      <c r="AL368" s="435"/>
      <c r="AM368" s="435"/>
      <c r="AN368" s="435"/>
      <c r="AO368" s="435"/>
      <c r="AP368" s="435"/>
      <c r="AQ368" s="435"/>
      <c r="AR368" s="435"/>
      <c r="AS368" s="435"/>
      <c r="AT368" s="435"/>
      <c r="AU368" s="435"/>
      <c r="AV368" s="402">
        <v>3</v>
      </c>
      <c r="AW368" s="435"/>
      <c r="AX368" s="292"/>
    </row>
    <row r="369" spans="1:50" s="293" customFormat="1" ht="19.5" customHeight="1" thickBot="1">
      <c r="A369" s="517" t="s">
        <v>496</v>
      </c>
      <c r="B369" s="327" t="s">
        <v>378</v>
      </c>
      <c r="C369" s="328" t="s">
        <v>292</v>
      </c>
      <c r="D369" s="311">
        <v>1.8420158900000001</v>
      </c>
      <c r="E369" s="291">
        <f t="shared" si="153"/>
        <v>140.69999999999999</v>
      </c>
      <c r="F369" s="321">
        <v>259.17163572300001</v>
      </c>
      <c r="G369" s="37">
        <f t="shared" si="154"/>
        <v>25.917163572300002</v>
      </c>
      <c r="H369" s="37">
        <f t="shared" si="155"/>
        <v>285.08879929530002</v>
      </c>
      <c r="I369" s="37">
        <f t="shared" si="156"/>
        <v>22.807103943624004</v>
      </c>
      <c r="J369" s="37">
        <f t="shared" si="157"/>
        <v>307.89590323892401</v>
      </c>
      <c r="K369" s="220">
        <f t="shared" si="158"/>
        <v>9.236877097167719</v>
      </c>
      <c r="L369" s="37">
        <f t="shared" si="159"/>
        <v>317.13278033609174</v>
      </c>
      <c r="M369" s="37">
        <f t="shared" si="160"/>
        <v>57.083900460496508</v>
      </c>
      <c r="N369" s="37">
        <f t="shared" si="161"/>
        <v>374.21668079658826</v>
      </c>
      <c r="O369" s="404">
        <f>D369*O364</f>
        <v>5.5260476700000005</v>
      </c>
      <c r="P369" s="415">
        <f t="shared" si="141"/>
        <v>2067.9392169911207</v>
      </c>
      <c r="Q369" s="312"/>
      <c r="S369" s="445" t="s">
        <v>292</v>
      </c>
      <c r="T369" s="311">
        <v>1.8420158900000001</v>
      </c>
      <c r="U369" s="435">
        <v>110</v>
      </c>
      <c r="V369" s="432">
        <f t="shared" si="152"/>
        <v>202.6217479</v>
      </c>
      <c r="W369" s="432">
        <f t="shared" si="142"/>
        <v>20.262174790000003</v>
      </c>
      <c r="X369" s="432">
        <f t="shared" si="143"/>
        <v>222.88392269000002</v>
      </c>
      <c r="Y369" s="478">
        <f t="shared" si="144"/>
        <v>17.830713815200003</v>
      </c>
      <c r="Z369" s="478">
        <f t="shared" si="145"/>
        <v>240.71463650520002</v>
      </c>
      <c r="AA369" s="478">
        <f t="shared" si="146"/>
        <v>7.2214390951560006</v>
      </c>
      <c r="AB369" s="478">
        <f t="shared" si="147"/>
        <v>247.93607560035602</v>
      </c>
      <c r="AC369" s="478">
        <f t="shared" si="148"/>
        <v>44.628493608064083</v>
      </c>
      <c r="AD369" s="478">
        <f t="shared" si="149"/>
        <v>292.5645692084201</v>
      </c>
      <c r="AE369" s="404">
        <v>5.5260476700000005</v>
      </c>
      <c r="AF369" s="502">
        <f t="shared" si="150"/>
        <v>1616.7257559987438</v>
      </c>
      <c r="AG369" s="295"/>
      <c r="AI369" s="504">
        <f t="shared" si="151"/>
        <v>451.21346099237689</v>
      </c>
      <c r="AJ369" s="328" t="s">
        <v>292</v>
      </c>
      <c r="AK369" s="311">
        <v>1.8420158900000001</v>
      </c>
      <c r="AL369" s="435"/>
      <c r="AM369" s="435"/>
      <c r="AN369" s="435"/>
      <c r="AO369" s="435"/>
      <c r="AP369" s="435"/>
      <c r="AQ369" s="435"/>
      <c r="AR369" s="435"/>
      <c r="AS369" s="435"/>
      <c r="AT369" s="435"/>
      <c r="AU369" s="435"/>
      <c r="AV369" s="404">
        <f>AK369*AV364</f>
        <v>5.5260476700000005</v>
      </c>
      <c r="AW369" s="435"/>
      <c r="AX369" s="312"/>
    </row>
    <row r="370" spans="1:50" s="293" customFormat="1" ht="72" customHeight="1">
      <c r="A370" s="523">
        <v>126</v>
      </c>
      <c r="B370" s="313" t="s">
        <v>773</v>
      </c>
      <c r="C370" s="314" t="s">
        <v>292</v>
      </c>
      <c r="D370" s="315">
        <v>3.7702974999999999</v>
      </c>
      <c r="E370" s="291">
        <f t="shared" si="153"/>
        <v>94.32</v>
      </c>
      <c r="F370" s="324">
        <v>355.61446019999994</v>
      </c>
      <c r="G370" s="8">
        <f t="shared" si="154"/>
        <v>35.561446019999998</v>
      </c>
      <c r="H370" s="8">
        <f t="shared" si="155"/>
        <v>391.17590621999994</v>
      </c>
      <c r="I370" s="8">
        <f t="shared" si="156"/>
        <v>31.294072497599995</v>
      </c>
      <c r="J370" s="8">
        <f t="shared" si="157"/>
        <v>422.46997871759993</v>
      </c>
      <c r="K370" s="79">
        <f t="shared" si="158"/>
        <v>12.674099361527997</v>
      </c>
      <c r="L370" s="8">
        <f t="shared" si="159"/>
        <v>435.14407807912795</v>
      </c>
      <c r="M370" s="8">
        <f t="shared" si="160"/>
        <v>78.325934054243035</v>
      </c>
      <c r="N370" s="8">
        <f t="shared" si="161"/>
        <v>513.47001213337103</v>
      </c>
      <c r="O370" s="399">
        <v>7</v>
      </c>
      <c r="P370" s="400">
        <f t="shared" si="141"/>
        <v>3594.2900849335974</v>
      </c>
      <c r="Q370" s="317"/>
      <c r="S370" s="304" t="s">
        <v>292</v>
      </c>
      <c r="T370" s="315">
        <v>3.7702974999999999</v>
      </c>
      <c r="U370" s="435">
        <v>80</v>
      </c>
      <c r="V370" s="432">
        <f t="shared" si="152"/>
        <v>301.62379999999996</v>
      </c>
      <c r="W370" s="432">
        <f t="shared" si="142"/>
        <v>30.162379999999999</v>
      </c>
      <c r="X370" s="432">
        <f t="shared" si="143"/>
        <v>331.78617999999994</v>
      </c>
      <c r="Y370" s="478">
        <f t="shared" si="144"/>
        <v>26.542894399999994</v>
      </c>
      <c r="Z370" s="478">
        <f t="shared" si="145"/>
        <v>358.32907439999997</v>
      </c>
      <c r="AA370" s="478">
        <f t="shared" si="146"/>
        <v>10.749872231999998</v>
      </c>
      <c r="AB370" s="478">
        <f t="shared" si="147"/>
        <v>369.07894663199994</v>
      </c>
      <c r="AC370" s="478">
        <f t="shared" si="148"/>
        <v>66.434210393759983</v>
      </c>
      <c r="AD370" s="478">
        <f t="shared" si="149"/>
        <v>435.51315702575994</v>
      </c>
      <c r="AE370" s="399">
        <v>7</v>
      </c>
      <c r="AF370" s="502">
        <f t="shared" si="150"/>
        <v>3048.5920991803196</v>
      </c>
      <c r="AG370" s="295"/>
      <c r="AI370" s="504">
        <f t="shared" si="151"/>
        <v>545.69798575327786</v>
      </c>
      <c r="AJ370" s="314" t="s">
        <v>292</v>
      </c>
      <c r="AK370" s="315">
        <v>3.7702974999999999</v>
      </c>
      <c r="AL370" s="435"/>
      <c r="AM370" s="435"/>
      <c r="AN370" s="435"/>
      <c r="AO370" s="435"/>
      <c r="AP370" s="435"/>
      <c r="AQ370" s="435"/>
      <c r="AR370" s="435"/>
      <c r="AS370" s="435"/>
      <c r="AT370" s="435"/>
      <c r="AU370" s="435"/>
      <c r="AV370" s="399">
        <v>7</v>
      </c>
      <c r="AW370" s="435"/>
      <c r="AX370" s="317"/>
    </row>
    <row r="371" spans="1:50" s="293" customFormat="1" ht="18.75" customHeight="1">
      <c r="A371" s="517" t="s">
        <v>497</v>
      </c>
      <c r="B371" s="338" t="s">
        <v>452</v>
      </c>
      <c r="C371" s="332"/>
      <c r="D371" s="290"/>
      <c r="E371" s="291"/>
      <c r="F371" s="320"/>
      <c r="G371" s="16"/>
      <c r="H371" s="16"/>
      <c r="I371" s="16"/>
      <c r="J371" s="16"/>
      <c r="K371" s="143"/>
      <c r="L371" s="16"/>
      <c r="M371" s="16"/>
      <c r="N371" s="16"/>
      <c r="O371" s="402"/>
      <c r="P371" s="414"/>
      <c r="Q371" s="292"/>
      <c r="S371" s="444"/>
      <c r="T371" s="290"/>
      <c r="U371" s="435">
        <v>0</v>
      </c>
      <c r="V371" s="432">
        <f t="shared" si="152"/>
        <v>0</v>
      </c>
      <c r="W371" s="432">
        <f t="shared" si="142"/>
        <v>0</v>
      </c>
      <c r="X371" s="432">
        <f t="shared" si="143"/>
        <v>0</v>
      </c>
      <c r="Y371" s="478">
        <f t="shared" si="144"/>
        <v>0</v>
      </c>
      <c r="Z371" s="478">
        <f t="shared" si="145"/>
        <v>0</v>
      </c>
      <c r="AA371" s="478">
        <f t="shared" si="146"/>
        <v>0</v>
      </c>
      <c r="AB371" s="478">
        <f t="shared" si="147"/>
        <v>0</v>
      </c>
      <c r="AC371" s="478">
        <f t="shared" si="148"/>
        <v>0</v>
      </c>
      <c r="AD371" s="478">
        <f t="shared" si="149"/>
        <v>0</v>
      </c>
      <c r="AE371" s="402"/>
      <c r="AF371" s="502">
        <f t="shared" si="150"/>
        <v>0</v>
      </c>
      <c r="AG371" s="295"/>
      <c r="AI371" s="504">
        <f t="shared" si="151"/>
        <v>0</v>
      </c>
      <c r="AJ371" s="332"/>
      <c r="AK371" s="290"/>
      <c r="AL371" s="435"/>
      <c r="AM371" s="435"/>
      <c r="AN371" s="435"/>
      <c r="AO371" s="435"/>
      <c r="AP371" s="435"/>
      <c r="AQ371" s="435"/>
      <c r="AR371" s="435"/>
      <c r="AS371" s="435"/>
      <c r="AT371" s="435"/>
      <c r="AU371" s="435"/>
      <c r="AV371" s="402"/>
      <c r="AW371" s="435"/>
      <c r="AX371" s="292"/>
    </row>
    <row r="372" spans="1:50" s="293" customFormat="1" ht="18.75" customHeight="1">
      <c r="A372" s="517" t="s">
        <v>499</v>
      </c>
      <c r="B372" s="307" t="s">
        <v>383</v>
      </c>
      <c r="C372" s="308" t="s">
        <v>64</v>
      </c>
      <c r="D372" s="290">
        <v>3</v>
      </c>
      <c r="E372" s="291">
        <f t="shared" si="153"/>
        <v>186.9</v>
      </c>
      <c r="F372" s="320">
        <v>560.70000000000005</v>
      </c>
      <c r="G372" s="10">
        <f t="shared" si="154"/>
        <v>56.070000000000007</v>
      </c>
      <c r="H372" s="10">
        <f t="shared" si="155"/>
        <v>616.7700000000001</v>
      </c>
      <c r="I372" s="10">
        <f t="shared" si="156"/>
        <v>49.341600000000007</v>
      </c>
      <c r="J372" s="10">
        <f t="shared" si="157"/>
        <v>666.11160000000007</v>
      </c>
      <c r="K372" s="65">
        <f t="shared" si="158"/>
        <v>19.983348000000003</v>
      </c>
      <c r="L372" s="10">
        <f t="shared" si="159"/>
        <v>686.09494800000004</v>
      </c>
      <c r="M372" s="10">
        <f t="shared" si="160"/>
        <v>123.49709064000001</v>
      </c>
      <c r="N372" s="10">
        <f t="shared" si="161"/>
        <v>809.59203864000006</v>
      </c>
      <c r="O372" s="402">
        <v>28</v>
      </c>
      <c r="P372" s="414">
        <f t="shared" si="141"/>
        <v>22668.577081920001</v>
      </c>
      <c r="Q372" s="292"/>
      <c r="S372" s="445" t="s">
        <v>64</v>
      </c>
      <c r="T372" s="290">
        <v>3</v>
      </c>
      <c r="U372" s="435">
        <v>150</v>
      </c>
      <c r="V372" s="432">
        <f t="shared" si="152"/>
        <v>450</v>
      </c>
      <c r="W372" s="432">
        <f t="shared" si="142"/>
        <v>45</v>
      </c>
      <c r="X372" s="432">
        <f t="shared" si="143"/>
        <v>495</v>
      </c>
      <c r="Y372" s="478">
        <f t="shared" si="144"/>
        <v>39.6</v>
      </c>
      <c r="Z372" s="478">
        <f t="shared" si="145"/>
        <v>534.6</v>
      </c>
      <c r="AA372" s="478">
        <f t="shared" si="146"/>
        <v>16.038</v>
      </c>
      <c r="AB372" s="478">
        <f t="shared" si="147"/>
        <v>550.63800000000003</v>
      </c>
      <c r="AC372" s="478">
        <f t="shared" si="148"/>
        <v>99.114840000000001</v>
      </c>
      <c r="AD372" s="478">
        <f t="shared" si="149"/>
        <v>649.75283999999999</v>
      </c>
      <c r="AE372" s="402">
        <v>28</v>
      </c>
      <c r="AF372" s="502">
        <f t="shared" si="150"/>
        <v>18193.079519999999</v>
      </c>
      <c r="AG372" s="295"/>
      <c r="AI372" s="504">
        <f t="shared" si="151"/>
        <v>4475.4975619200013</v>
      </c>
      <c r="AJ372" s="308" t="s">
        <v>64</v>
      </c>
      <c r="AK372" s="290">
        <v>3</v>
      </c>
      <c r="AL372" s="435"/>
      <c r="AM372" s="435"/>
      <c r="AN372" s="435"/>
      <c r="AO372" s="435"/>
      <c r="AP372" s="435"/>
      <c r="AQ372" s="435"/>
      <c r="AR372" s="435"/>
      <c r="AS372" s="435"/>
      <c r="AT372" s="435"/>
      <c r="AU372" s="435"/>
      <c r="AV372" s="402">
        <v>28</v>
      </c>
      <c r="AW372" s="435"/>
      <c r="AX372" s="292"/>
    </row>
    <row r="373" spans="1:50" s="293" customFormat="1" ht="18.75" customHeight="1">
      <c r="A373" s="517" t="s">
        <v>500</v>
      </c>
      <c r="B373" s="307" t="s">
        <v>387</v>
      </c>
      <c r="C373" s="308" t="s">
        <v>64</v>
      </c>
      <c r="D373" s="290">
        <v>1</v>
      </c>
      <c r="E373" s="291">
        <f t="shared" si="153"/>
        <v>140.88256451612904</v>
      </c>
      <c r="F373" s="320">
        <v>140.88256451612904</v>
      </c>
      <c r="G373" s="10">
        <f t="shared" si="154"/>
        <v>14.088256451612905</v>
      </c>
      <c r="H373" s="10">
        <f t="shared" si="155"/>
        <v>154.97082096774193</v>
      </c>
      <c r="I373" s="10">
        <f t="shared" si="156"/>
        <v>12.397665677419354</v>
      </c>
      <c r="J373" s="10">
        <f t="shared" si="157"/>
        <v>167.36848664516128</v>
      </c>
      <c r="K373" s="65">
        <f t="shared" si="158"/>
        <v>5.0210545993548381</v>
      </c>
      <c r="L373" s="10">
        <f t="shared" si="159"/>
        <v>172.38954124451612</v>
      </c>
      <c r="M373" s="10">
        <f t="shared" si="160"/>
        <v>31.0301174240129</v>
      </c>
      <c r="N373" s="10">
        <f t="shared" si="161"/>
        <v>203.41965866852902</v>
      </c>
      <c r="O373" s="402">
        <v>7</v>
      </c>
      <c r="P373" s="414">
        <f t="shared" si="141"/>
        <v>1423.9376106797031</v>
      </c>
      <c r="Q373" s="292"/>
      <c r="S373" s="445" t="s">
        <v>64</v>
      </c>
      <c r="T373" s="290">
        <v>1</v>
      </c>
      <c r="U373" s="435">
        <v>50</v>
      </c>
      <c r="V373" s="432">
        <f t="shared" si="152"/>
        <v>50</v>
      </c>
      <c r="W373" s="432">
        <f t="shared" si="142"/>
        <v>5</v>
      </c>
      <c r="X373" s="432">
        <f t="shared" si="143"/>
        <v>55</v>
      </c>
      <c r="Y373" s="478">
        <f t="shared" si="144"/>
        <v>4.4000000000000004</v>
      </c>
      <c r="Z373" s="478">
        <f t="shared" si="145"/>
        <v>59.4</v>
      </c>
      <c r="AA373" s="478">
        <f t="shared" si="146"/>
        <v>1.7819999999999998</v>
      </c>
      <c r="AB373" s="478">
        <f t="shared" si="147"/>
        <v>61.181999999999995</v>
      </c>
      <c r="AC373" s="478">
        <f t="shared" si="148"/>
        <v>11.012759999999998</v>
      </c>
      <c r="AD373" s="478">
        <f t="shared" si="149"/>
        <v>72.194759999999988</v>
      </c>
      <c r="AE373" s="402">
        <v>7</v>
      </c>
      <c r="AF373" s="502">
        <f t="shared" si="150"/>
        <v>505.36331999999993</v>
      </c>
      <c r="AG373" s="295"/>
      <c r="AI373" s="504">
        <f t="shared" si="151"/>
        <v>918.57429067970315</v>
      </c>
      <c r="AJ373" s="308" t="s">
        <v>64</v>
      </c>
      <c r="AK373" s="290">
        <v>1</v>
      </c>
      <c r="AL373" s="435"/>
      <c r="AM373" s="435"/>
      <c r="AN373" s="435"/>
      <c r="AO373" s="435"/>
      <c r="AP373" s="435"/>
      <c r="AQ373" s="435"/>
      <c r="AR373" s="435"/>
      <c r="AS373" s="435"/>
      <c r="AT373" s="435"/>
      <c r="AU373" s="435"/>
      <c r="AV373" s="402">
        <v>7</v>
      </c>
      <c r="AW373" s="435"/>
      <c r="AX373" s="292"/>
    </row>
    <row r="374" spans="1:50" s="293" customFormat="1" ht="36" customHeight="1">
      <c r="A374" s="517" t="s">
        <v>501</v>
      </c>
      <c r="B374" s="307" t="s">
        <v>384</v>
      </c>
      <c r="C374" s="308" t="s">
        <v>64</v>
      </c>
      <c r="D374" s="290">
        <v>1</v>
      </c>
      <c r="E374" s="291">
        <f t="shared" si="153"/>
        <v>0</v>
      </c>
      <c r="F374" s="320">
        <v>0</v>
      </c>
      <c r="G374" s="10"/>
      <c r="H374" s="10"/>
      <c r="I374" s="10"/>
      <c r="J374" s="10"/>
      <c r="K374" s="65"/>
      <c r="L374" s="10"/>
      <c r="M374" s="10"/>
      <c r="N374" s="10"/>
      <c r="O374" s="402">
        <v>7</v>
      </c>
      <c r="P374" s="414"/>
      <c r="Q374" s="292" t="s">
        <v>148</v>
      </c>
      <c r="S374" s="445" t="s">
        <v>64</v>
      </c>
      <c r="T374" s="290">
        <v>1</v>
      </c>
      <c r="U374" s="435">
        <v>0</v>
      </c>
      <c r="V374" s="432">
        <f t="shared" si="152"/>
        <v>0</v>
      </c>
      <c r="W374" s="432">
        <f t="shared" si="142"/>
        <v>0</v>
      </c>
      <c r="X374" s="432">
        <f t="shared" si="143"/>
        <v>0</v>
      </c>
      <c r="Y374" s="478">
        <f t="shared" si="144"/>
        <v>0</v>
      </c>
      <c r="Z374" s="478">
        <f t="shared" si="145"/>
        <v>0</v>
      </c>
      <c r="AA374" s="478">
        <f t="shared" si="146"/>
        <v>0</v>
      </c>
      <c r="AB374" s="478">
        <f t="shared" si="147"/>
        <v>0</v>
      </c>
      <c r="AC374" s="478">
        <f t="shared" si="148"/>
        <v>0</v>
      </c>
      <c r="AD374" s="478">
        <f t="shared" si="149"/>
        <v>0</v>
      </c>
      <c r="AE374" s="402">
        <v>7</v>
      </c>
      <c r="AF374" s="502">
        <f t="shared" si="150"/>
        <v>0</v>
      </c>
      <c r="AG374" s="295" t="s">
        <v>148</v>
      </c>
      <c r="AI374" s="504">
        <f t="shared" si="151"/>
        <v>0</v>
      </c>
      <c r="AJ374" s="308" t="s">
        <v>64</v>
      </c>
      <c r="AK374" s="290">
        <v>1</v>
      </c>
      <c r="AL374" s="435"/>
      <c r="AM374" s="435"/>
      <c r="AN374" s="435"/>
      <c r="AO374" s="435"/>
      <c r="AP374" s="435"/>
      <c r="AQ374" s="435"/>
      <c r="AR374" s="435"/>
      <c r="AS374" s="435"/>
      <c r="AT374" s="435"/>
      <c r="AU374" s="435"/>
      <c r="AV374" s="402">
        <v>7</v>
      </c>
      <c r="AW374" s="435"/>
      <c r="AX374" s="292" t="s">
        <v>148</v>
      </c>
    </row>
    <row r="375" spans="1:50" s="293" customFormat="1" ht="18.75" customHeight="1">
      <c r="A375" s="517" t="s">
        <v>498</v>
      </c>
      <c r="B375" s="307" t="s">
        <v>385</v>
      </c>
      <c r="C375" s="308" t="s">
        <v>64</v>
      </c>
      <c r="D375" s="320">
        <v>1</v>
      </c>
      <c r="E375" s="291">
        <f t="shared" si="153"/>
        <v>213.57</v>
      </c>
      <c r="F375" s="320">
        <v>213.57</v>
      </c>
      <c r="G375" s="10">
        <f t="shared" si="154"/>
        <v>21.356999999999999</v>
      </c>
      <c r="H375" s="10">
        <f t="shared" si="155"/>
        <v>234.92699999999999</v>
      </c>
      <c r="I375" s="10">
        <f t="shared" si="156"/>
        <v>18.794160000000002</v>
      </c>
      <c r="J375" s="10">
        <f t="shared" si="157"/>
        <v>253.72116</v>
      </c>
      <c r="K375" s="65">
        <f t="shared" si="158"/>
        <v>7.6116348</v>
      </c>
      <c r="L375" s="10">
        <f t="shared" si="159"/>
        <v>261.33279479999999</v>
      </c>
      <c r="M375" s="10">
        <f t="shared" si="160"/>
        <v>47.039903063999994</v>
      </c>
      <c r="N375" s="10">
        <f t="shared" si="161"/>
        <v>308.37269786399997</v>
      </c>
      <c r="O375" s="402">
        <v>7</v>
      </c>
      <c r="P375" s="414">
        <f t="shared" si="141"/>
        <v>2158.608885048</v>
      </c>
      <c r="Q375" s="292"/>
      <c r="S375" s="445" t="s">
        <v>64</v>
      </c>
      <c r="T375" s="290">
        <v>1</v>
      </c>
      <c r="U375" s="435">
        <v>150</v>
      </c>
      <c r="V375" s="432">
        <f t="shared" si="152"/>
        <v>150</v>
      </c>
      <c r="W375" s="432">
        <f t="shared" si="142"/>
        <v>15</v>
      </c>
      <c r="X375" s="432">
        <f t="shared" si="143"/>
        <v>165</v>
      </c>
      <c r="Y375" s="478">
        <f t="shared" si="144"/>
        <v>13.200000000000001</v>
      </c>
      <c r="Z375" s="478">
        <f t="shared" si="145"/>
        <v>178.2</v>
      </c>
      <c r="AA375" s="478">
        <f t="shared" si="146"/>
        <v>5.3459999999999992</v>
      </c>
      <c r="AB375" s="478">
        <f t="shared" si="147"/>
        <v>183.54599999999999</v>
      </c>
      <c r="AC375" s="478">
        <f t="shared" si="148"/>
        <v>33.03828</v>
      </c>
      <c r="AD375" s="478">
        <f t="shared" si="149"/>
        <v>216.58427999999998</v>
      </c>
      <c r="AE375" s="402">
        <v>7</v>
      </c>
      <c r="AF375" s="502">
        <f t="shared" si="150"/>
        <v>1516.0899599999998</v>
      </c>
      <c r="AG375" s="295"/>
      <c r="AI375" s="504">
        <f t="shared" si="151"/>
        <v>642.51892504800026</v>
      </c>
      <c r="AJ375" s="308" t="s">
        <v>64</v>
      </c>
      <c r="AK375" s="320">
        <v>1</v>
      </c>
      <c r="AL375" s="435"/>
      <c r="AM375" s="435"/>
      <c r="AN375" s="435"/>
      <c r="AO375" s="435"/>
      <c r="AP375" s="435"/>
      <c r="AQ375" s="435"/>
      <c r="AR375" s="435"/>
      <c r="AS375" s="435"/>
      <c r="AT375" s="435"/>
      <c r="AU375" s="435"/>
      <c r="AV375" s="402">
        <v>7</v>
      </c>
      <c r="AW375" s="435"/>
      <c r="AX375" s="292"/>
    </row>
    <row r="376" spans="1:50" s="293" customFormat="1" ht="19.5" customHeight="1" thickBot="1">
      <c r="A376" s="517" t="s">
        <v>715</v>
      </c>
      <c r="B376" s="341" t="s">
        <v>378</v>
      </c>
      <c r="C376" s="330" t="s">
        <v>292</v>
      </c>
      <c r="D376" s="288">
        <v>1.97563589</v>
      </c>
      <c r="E376" s="291">
        <f t="shared" si="153"/>
        <v>140.69999999999999</v>
      </c>
      <c r="F376" s="326">
        <v>277.97196972299997</v>
      </c>
      <c r="G376" s="81">
        <f t="shared" si="154"/>
        <v>27.7971969723</v>
      </c>
      <c r="H376" s="81">
        <f t="shared" si="155"/>
        <v>305.76916669529999</v>
      </c>
      <c r="I376" s="81">
        <f t="shared" si="156"/>
        <v>24.461533335624001</v>
      </c>
      <c r="J376" s="81">
        <f t="shared" si="157"/>
        <v>330.23070003092397</v>
      </c>
      <c r="K376" s="115">
        <f t="shared" si="158"/>
        <v>9.9069210009277189</v>
      </c>
      <c r="L376" s="81">
        <f t="shared" si="159"/>
        <v>340.13762103185167</v>
      </c>
      <c r="M376" s="81">
        <f t="shared" si="160"/>
        <v>61.224771785733296</v>
      </c>
      <c r="N376" s="81">
        <f t="shared" si="161"/>
        <v>401.36239281758498</v>
      </c>
      <c r="O376" s="406">
        <f>D376*O370</f>
        <v>13.82945123</v>
      </c>
      <c r="P376" s="415">
        <f t="shared" si="141"/>
        <v>5550.6216370268939</v>
      </c>
      <c r="Q376" s="289"/>
      <c r="S376" s="445" t="s">
        <v>292</v>
      </c>
      <c r="T376" s="288">
        <v>1.97563589</v>
      </c>
      <c r="U376" s="435">
        <v>110</v>
      </c>
      <c r="V376" s="432">
        <f t="shared" si="152"/>
        <v>217.31994789999999</v>
      </c>
      <c r="W376" s="432">
        <f t="shared" si="142"/>
        <v>21.731994790000002</v>
      </c>
      <c r="X376" s="432">
        <f t="shared" si="143"/>
        <v>239.05194268999998</v>
      </c>
      <c r="Y376" s="478">
        <f t="shared" si="144"/>
        <v>19.124155415199997</v>
      </c>
      <c r="Z376" s="478">
        <f t="shared" si="145"/>
        <v>258.17609810519997</v>
      </c>
      <c r="AA376" s="478">
        <f t="shared" si="146"/>
        <v>7.7452829431559991</v>
      </c>
      <c r="AB376" s="478">
        <f t="shared" si="147"/>
        <v>265.92138104835595</v>
      </c>
      <c r="AC376" s="478">
        <f t="shared" si="148"/>
        <v>47.865848588704068</v>
      </c>
      <c r="AD376" s="478">
        <f t="shared" si="149"/>
        <v>313.78722963706002</v>
      </c>
      <c r="AE376" s="406">
        <v>13.82945123</v>
      </c>
      <c r="AF376" s="502">
        <f t="shared" si="150"/>
        <v>4339.5051888625321</v>
      </c>
      <c r="AG376" s="295"/>
      <c r="AI376" s="504">
        <f t="shared" si="151"/>
        <v>1211.1164481643618</v>
      </c>
      <c r="AJ376" s="330" t="s">
        <v>292</v>
      </c>
      <c r="AK376" s="288">
        <v>1.97563589</v>
      </c>
      <c r="AL376" s="435"/>
      <c r="AM376" s="435"/>
      <c r="AN376" s="435"/>
      <c r="AO376" s="435"/>
      <c r="AP376" s="435"/>
      <c r="AQ376" s="435"/>
      <c r="AR376" s="435"/>
      <c r="AS376" s="435"/>
      <c r="AT376" s="435"/>
      <c r="AU376" s="435"/>
      <c r="AV376" s="406">
        <f>AK376*AV370</f>
        <v>13.82945123</v>
      </c>
      <c r="AW376" s="435"/>
      <c r="AX376" s="289"/>
    </row>
    <row r="377" spans="1:50" s="293" customFormat="1" ht="72" customHeight="1">
      <c r="A377" s="523">
        <v>127</v>
      </c>
      <c r="B377" s="322" t="s">
        <v>772</v>
      </c>
      <c r="C377" s="323" t="s">
        <v>292</v>
      </c>
      <c r="D377" s="290">
        <v>4.0252974999999998</v>
      </c>
      <c r="E377" s="291">
        <f t="shared" si="153"/>
        <v>94.32</v>
      </c>
      <c r="F377" s="320">
        <v>379.66606019999995</v>
      </c>
      <c r="G377" s="16">
        <f t="shared" si="154"/>
        <v>37.966606019999993</v>
      </c>
      <c r="H377" s="16">
        <f t="shared" si="155"/>
        <v>417.63266621999992</v>
      </c>
      <c r="I377" s="16">
        <f t="shared" si="156"/>
        <v>33.410613297599994</v>
      </c>
      <c r="J377" s="16">
        <f t="shared" si="157"/>
        <v>451.0432795175999</v>
      </c>
      <c r="K377" s="143">
        <f t="shared" si="158"/>
        <v>13.531298385527997</v>
      </c>
      <c r="L377" s="16">
        <f t="shared" si="159"/>
        <v>464.57457790312787</v>
      </c>
      <c r="M377" s="16">
        <f t="shared" si="160"/>
        <v>83.623424022563015</v>
      </c>
      <c r="N377" s="16">
        <f t="shared" si="161"/>
        <v>548.19800192569085</v>
      </c>
      <c r="O377" s="402">
        <v>1</v>
      </c>
      <c r="P377" s="400">
        <f t="shared" si="141"/>
        <v>548.19800192569085</v>
      </c>
      <c r="Q377" s="292"/>
      <c r="S377" s="304" t="s">
        <v>292</v>
      </c>
      <c r="T377" s="290">
        <v>4.0252974999999998</v>
      </c>
      <c r="U377" s="435">
        <v>80</v>
      </c>
      <c r="V377" s="432">
        <f t="shared" si="152"/>
        <v>322.02379999999999</v>
      </c>
      <c r="W377" s="432">
        <f t="shared" si="142"/>
        <v>32.202379999999998</v>
      </c>
      <c r="X377" s="432">
        <f t="shared" si="143"/>
        <v>354.22618</v>
      </c>
      <c r="Y377" s="478">
        <f t="shared" si="144"/>
        <v>28.338094399999999</v>
      </c>
      <c r="Z377" s="478">
        <f t="shared" si="145"/>
        <v>382.56427439999999</v>
      </c>
      <c r="AA377" s="478">
        <f t="shared" si="146"/>
        <v>11.476928231999999</v>
      </c>
      <c r="AB377" s="478">
        <f t="shared" si="147"/>
        <v>394.04120263199997</v>
      </c>
      <c r="AC377" s="478">
        <f t="shared" si="148"/>
        <v>70.92741647375999</v>
      </c>
      <c r="AD377" s="478">
        <f t="shared" si="149"/>
        <v>464.96861910575996</v>
      </c>
      <c r="AE377" s="402">
        <v>1</v>
      </c>
      <c r="AF377" s="502">
        <f t="shared" si="150"/>
        <v>464.96861910575996</v>
      </c>
      <c r="AG377" s="295"/>
      <c r="AI377" s="504">
        <f t="shared" si="151"/>
        <v>83.22938281993089</v>
      </c>
      <c r="AJ377" s="323" t="s">
        <v>292</v>
      </c>
      <c r="AK377" s="290">
        <v>4.0252974999999998</v>
      </c>
      <c r="AL377" s="435"/>
      <c r="AM377" s="435"/>
      <c r="AN377" s="435"/>
      <c r="AO377" s="435"/>
      <c r="AP377" s="435"/>
      <c r="AQ377" s="435"/>
      <c r="AR377" s="435"/>
      <c r="AS377" s="435"/>
      <c r="AT377" s="435"/>
      <c r="AU377" s="435"/>
      <c r="AV377" s="402">
        <v>1</v>
      </c>
      <c r="AW377" s="435"/>
      <c r="AX377" s="292"/>
    </row>
    <row r="378" spans="1:50" s="293" customFormat="1" ht="18.75" customHeight="1">
      <c r="A378" s="517"/>
      <c r="B378" s="338" t="s">
        <v>452</v>
      </c>
      <c r="C378" s="332"/>
      <c r="D378" s="290"/>
      <c r="E378" s="291"/>
      <c r="F378" s="320"/>
      <c r="G378" s="16"/>
      <c r="H378" s="16"/>
      <c r="I378" s="16"/>
      <c r="J378" s="16"/>
      <c r="K378" s="143"/>
      <c r="L378" s="16"/>
      <c r="M378" s="16"/>
      <c r="N378" s="16"/>
      <c r="O378" s="402"/>
      <c r="P378" s="414"/>
      <c r="Q378" s="292"/>
      <c r="S378" s="444"/>
      <c r="T378" s="290"/>
      <c r="U378" s="435"/>
      <c r="V378" s="432">
        <f t="shared" si="152"/>
        <v>0</v>
      </c>
      <c r="W378" s="432">
        <f t="shared" si="142"/>
        <v>0</v>
      </c>
      <c r="X378" s="432">
        <f t="shared" si="143"/>
        <v>0</v>
      </c>
      <c r="Y378" s="478">
        <f t="shared" si="144"/>
        <v>0</v>
      </c>
      <c r="Z378" s="478">
        <f t="shared" si="145"/>
        <v>0</v>
      </c>
      <c r="AA378" s="478">
        <f t="shared" si="146"/>
        <v>0</v>
      </c>
      <c r="AB378" s="478">
        <f t="shared" si="147"/>
        <v>0</v>
      </c>
      <c r="AC378" s="478">
        <f t="shared" si="148"/>
        <v>0</v>
      </c>
      <c r="AD378" s="478">
        <f t="shared" si="149"/>
        <v>0</v>
      </c>
      <c r="AE378" s="402"/>
      <c r="AF378" s="502">
        <f t="shared" si="150"/>
        <v>0</v>
      </c>
      <c r="AG378" s="295"/>
      <c r="AI378" s="504">
        <f t="shared" si="151"/>
        <v>0</v>
      </c>
      <c r="AJ378" s="332"/>
      <c r="AK378" s="290"/>
      <c r="AL378" s="435"/>
      <c r="AM378" s="435"/>
      <c r="AN378" s="435"/>
      <c r="AO378" s="435"/>
      <c r="AP378" s="435"/>
      <c r="AQ378" s="435"/>
      <c r="AR378" s="435"/>
      <c r="AS378" s="435"/>
      <c r="AT378" s="435"/>
      <c r="AU378" s="435"/>
      <c r="AV378" s="402"/>
      <c r="AW378" s="435"/>
      <c r="AX378" s="292"/>
    </row>
    <row r="379" spans="1:50" s="293" customFormat="1" ht="18.75" customHeight="1">
      <c r="A379" s="517" t="s">
        <v>502</v>
      </c>
      <c r="B379" s="307" t="s">
        <v>383</v>
      </c>
      <c r="C379" s="308" t="s">
        <v>64</v>
      </c>
      <c r="D379" s="290">
        <v>4</v>
      </c>
      <c r="E379" s="291">
        <f t="shared" si="153"/>
        <v>186.9</v>
      </c>
      <c r="F379" s="320">
        <v>747.6</v>
      </c>
      <c r="G379" s="10">
        <f t="shared" si="154"/>
        <v>74.760000000000005</v>
      </c>
      <c r="H379" s="10">
        <f t="shared" si="155"/>
        <v>822.36</v>
      </c>
      <c r="I379" s="10">
        <f t="shared" si="156"/>
        <v>65.788800000000009</v>
      </c>
      <c r="J379" s="10">
        <f t="shared" si="157"/>
        <v>888.14880000000005</v>
      </c>
      <c r="K379" s="65">
        <f t="shared" si="158"/>
        <v>26.644463999999999</v>
      </c>
      <c r="L379" s="10">
        <f t="shared" si="159"/>
        <v>914.79326400000002</v>
      </c>
      <c r="M379" s="10">
        <f t="shared" si="160"/>
        <v>164.66278751999999</v>
      </c>
      <c r="N379" s="10">
        <f t="shared" si="161"/>
        <v>1079.4560515200001</v>
      </c>
      <c r="O379" s="402">
        <v>4</v>
      </c>
      <c r="P379" s="414">
        <f t="shared" si="141"/>
        <v>4317.8242060800003</v>
      </c>
      <c r="Q379" s="292"/>
      <c r="S379" s="445" t="s">
        <v>64</v>
      </c>
      <c r="T379" s="290">
        <v>4</v>
      </c>
      <c r="U379" s="435">
        <v>150</v>
      </c>
      <c r="V379" s="432">
        <f t="shared" si="152"/>
        <v>600</v>
      </c>
      <c r="W379" s="432">
        <f t="shared" si="142"/>
        <v>60</v>
      </c>
      <c r="X379" s="432">
        <f t="shared" si="143"/>
        <v>660</v>
      </c>
      <c r="Y379" s="478">
        <f t="shared" si="144"/>
        <v>52.800000000000004</v>
      </c>
      <c r="Z379" s="478">
        <f t="shared" si="145"/>
        <v>712.8</v>
      </c>
      <c r="AA379" s="478">
        <f t="shared" si="146"/>
        <v>21.383999999999997</v>
      </c>
      <c r="AB379" s="478">
        <f t="shared" si="147"/>
        <v>734.18399999999997</v>
      </c>
      <c r="AC379" s="478">
        <f t="shared" si="148"/>
        <v>132.15312</v>
      </c>
      <c r="AD379" s="478">
        <f t="shared" si="149"/>
        <v>866.33711999999991</v>
      </c>
      <c r="AE379" s="402">
        <v>4</v>
      </c>
      <c r="AF379" s="502">
        <f t="shared" si="150"/>
        <v>3465.3484799999997</v>
      </c>
      <c r="AG379" s="295"/>
      <c r="AI379" s="504">
        <f t="shared" si="151"/>
        <v>852.47572608000064</v>
      </c>
      <c r="AJ379" s="308" t="s">
        <v>64</v>
      </c>
      <c r="AK379" s="290">
        <v>4</v>
      </c>
      <c r="AL379" s="435"/>
      <c r="AM379" s="435"/>
      <c r="AN379" s="435"/>
      <c r="AO379" s="435"/>
      <c r="AP379" s="435"/>
      <c r="AQ379" s="435"/>
      <c r="AR379" s="435"/>
      <c r="AS379" s="435"/>
      <c r="AT379" s="435"/>
      <c r="AU379" s="435"/>
      <c r="AV379" s="402">
        <v>4</v>
      </c>
      <c r="AW379" s="435"/>
      <c r="AX379" s="292"/>
    </row>
    <row r="380" spans="1:50" s="293" customFormat="1" ht="36" customHeight="1">
      <c r="A380" s="517" t="s">
        <v>503</v>
      </c>
      <c r="B380" s="307" t="s">
        <v>384</v>
      </c>
      <c r="C380" s="308" t="s">
        <v>64</v>
      </c>
      <c r="D380" s="290">
        <v>1</v>
      </c>
      <c r="E380" s="291">
        <f t="shared" si="153"/>
        <v>0</v>
      </c>
      <c r="F380" s="320">
        <v>0</v>
      </c>
      <c r="G380" s="10"/>
      <c r="H380" s="10"/>
      <c r="I380" s="10"/>
      <c r="J380" s="10"/>
      <c r="K380" s="65"/>
      <c r="L380" s="10"/>
      <c r="M380" s="10"/>
      <c r="N380" s="10"/>
      <c r="O380" s="402">
        <v>1</v>
      </c>
      <c r="P380" s="414"/>
      <c r="Q380" s="292" t="s">
        <v>148</v>
      </c>
      <c r="S380" s="445" t="s">
        <v>64</v>
      </c>
      <c r="T380" s="290">
        <v>1</v>
      </c>
      <c r="U380" s="435">
        <v>0</v>
      </c>
      <c r="V380" s="432">
        <f t="shared" si="152"/>
        <v>0</v>
      </c>
      <c r="W380" s="432">
        <f t="shared" si="142"/>
        <v>0</v>
      </c>
      <c r="X380" s="432">
        <f t="shared" si="143"/>
        <v>0</v>
      </c>
      <c r="Y380" s="478">
        <f t="shared" si="144"/>
        <v>0</v>
      </c>
      <c r="Z380" s="478">
        <f t="shared" si="145"/>
        <v>0</v>
      </c>
      <c r="AA380" s="478">
        <f t="shared" si="146"/>
        <v>0</v>
      </c>
      <c r="AB380" s="478">
        <f t="shared" si="147"/>
        <v>0</v>
      </c>
      <c r="AC380" s="478">
        <f t="shared" si="148"/>
        <v>0</v>
      </c>
      <c r="AD380" s="478">
        <f t="shared" si="149"/>
        <v>0</v>
      </c>
      <c r="AE380" s="402">
        <v>1</v>
      </c>
      <c r="AF380" s="502">
        <f t="shared" si="150"/>
        <v>0</v>
      </c>
      <c r="AG380" s="295" t="s">
        <v>148</v>
      </c>
      <c r="AI380" s="504">
        <f t="shared" si="151"/>
        <v>0</v>
      </c>
      <c r="AJ380" s="308" t="s">
        <v>64</v>
      </c>
      <c r="AK380" s="290">
        <v>1</v>
      </c>
      <c r="AL380" s="435"/>
      <c r="AM380" s="435"/>
      <c r="AN380" s="435"/>
      <c r="AO380" s="435"/>
      <c r="AP380" s="435"/>
      <c r="AQ380" s="435"/>
      <c r="AR380" s="435"/>
      <c r="AS380" s="435"/>
      <c r="AT380" s="435"/>
      <c r="AU380" s="435"/>
      <c r="AV380" s="402">
        <v>1</v>
      </c>
      <c r="AW380" s="435"/>
      <c r="AX380" s="292" t="s">
        <v>148</v>
      </c>
    </row>
    <row r="381" spans="1:50" s="293" customFormat="1" ht="18.75" customHeight="1">
      <c r="A381" s="517" t="s">
        <v>504</v>
      </c>
      <c r="B381" s="307" t="s">
        <v>385</v>
      </c>
      <c r="C381" s="308" t="s">
        <v>64</v>
      </c>
      <c r="D381" s="320">
        <v>1</v>
      </c>
      <c r="E381" s="291">
        <f t="shared" si="153"/>
        <v>213.57</v>
      </c>
      <c r="F381" s="320">
        <v>213.57</v>
      </c>
      <c r="G381" s="10">
        <f t="shared" si="154"/>
        <v>21.356999999999999</v>
      </c>
      <c r="H381" s="10">
        <f t="shared" si="155"/>
        <v>234.92699999999999</v>
      </c>
      <c r="I381" s="10">
        <f t="shared" si="156"/>
        <v>18.794160000000002</v>
      </c>
      <c r="J381" s="10">
        <f t="shared" si="157"/>
        <v>253.72116</v>
      </c>
      <c r="K381" s="65">
        <f t="shared" si="158"/>
        <v>7.6116348</v>
      </c>
      <c r="L381" s="10">
        <f t="shared" si="159"/>
        <v>261.33279479999999</v>
      </c>
      <c r="M381" s="10">
        <f t="shared" si="160"/>
        <v>47.039903063999994</v>
      </c>
      <c r="N381" s="10">
        <f t="shared" si="161"/>
        <v>308.37269786399997</v>
      </c>
      <c r="O381" s="402">
        <v>1</v>
      </c>
      <c r="P381" s="414">
        <f t="shared" si="141"/>
        <v>308.37269786399997</v>
      </c>
      <c r="Q381" s="292"/>
      <c r="S381" s="445" t="s">
        <v>64</v>
      </c>
      <c r="T381" s="290">
        <v>1</v>
      </c>
      <c r="U381" s="435">
        <v>150</v>
      </c>
      <c r="V381" s="432">
        <f t="shared" si="152"/>
        <v>150</v>
      </c>
      <c r="W381" s="432">
        <f t="shared" si="142"/>
        <v>15</v>
      </c>
      <c r="X381" s="432">
        <f t="shared" si="143"/>
        <v>165</v>
      </c>
      <c r="Y381" s="478">
        <f t="shared" si="144"/>
        <v>13.200000000000001</v>
      </c>
      <c r="Z381" s="478">
        <f t="shared" si="145"/>
        <v>178.2</v>
      </c>
      <c r="AA381" s="478">
        <f t="shared" si="146"/>
        <v>5.3459999999999992</v>
      </c>
      <c r="AB381" s="478">
        <f t="shared" si="147"/>
        <v>183.54599999999999</v>
      </c>
      <c r="AC381" s="478">
        <f t="shared" si="148"/>
        <v>33.03828</v>
      </c>
      <c r="AD381" s="478">
        <f t="shared" si="149"/>
        <v>216.58427999999998</v>
      </c>
      <c r="AE381" s="402">
        <v>1</v>
      </c>
      <c r="AF381" s="502">
        <f t="shared" si="150"/>
        <v>216.58427999999998</v>
      </c>
      <c r="AG381" s="295"/>
      <c r="AI381" s="504">
        <f t="shared" si="151"/>
        <v>91.788417863999996</v>
      </c>
      <c r="AJ381" s="308" t="s">
        <v>64</v>
      </c>
      <c r="AK381" s="320">
        <v>1</v>
      </c>
      <c r="AL381" s="435"/>
      <c r="AM381" s="435"/>
      <c r="AN381" s="435"/>
      <c r="AO381" s="435"/>
      <c r="AP381" s="435"/>
      <c r="AQ381" s="435"/>
      <c r="AR381" s="435"/>
      <c r="AS381" s="435"/>
      <c r="AT381" s="435"/>
      <c r="AU381" s="435"/>
      <c r="AV381" s="402">
        <v>1</v>
      </c>
      <c r="AW381" s="435"/>
      <c r="AX381" s="292"/>
    </row>
    <row r="382" spans="1:50" s="293" customFormat="1" ht="19.5" customHeight="1" thickBot="1">
      <c r="A382" s="517" t="s">
        <v>505</v>
      </c>
      <c r="B382" s="327" t="s">
        <v>378</v>
      </c>
      <c r="C382" s="328" t="s">
        <v>292</v>
      </c>
      <c r="D382" s="311">
        <v>2.10925589</v>
      </c>
      <c r="E382" s="291">
        <f t="shared" si="153"/>
        <v>140.70000000000002</v>
      </c>
      <c r="F382" s="321">
        <v>296.77230372300005</v>
      </c>
      <c r="G382" s="37">
        <f t="shared" si="154"/>
        <v>29.677230372300006</v>
      </c>
      <c r="H382" s="37">
        <f t="shared" si="155"/>
        <v>326.44953409530007</v>
      </c>
      <c r="I382" s="37">
        <f t="shared" si="156"/>
        <v>26.115962727624005</v>
      </c>
      <c r="J382" s="37">
        <f t="shared" si="157"/>
        <v>352.56549682292405</v>
      </c>
      <c r="K382" s="220">
        <f t="shared" si="158"/>
        <v>10.576964904687721</v>
      </c>
      <c r="L382" s="37">
        <f t="shared" si="159"/>
        <v>363.14246172761176</v>
      </c>
      <c r="M382" s="37">
        <f t="shared" si="160"/>
        <v>65.365643110970112</v>
      </c>
      <c r="N382" s="37">
        <f t="shared" si="161"/>
        <v>428.50810483858186</v>
      </c>
      <c r="O382" s="404">
        <f>D382*O377</f>
        <v>2.10925589</v>
      </c>
      <c r="P382" s="415">
        <f t="shared" si="141"/>
        <v>903.83324404351629</v>
      </c>
      <c r="Q382" s="312"/>
      <c r="S382" s="445" t="s">
        <v>292</v>
      </c>
      <c r="T382" s="311">
        <v>2.10925589</v>
      </c>
      <c r="U382" s="435">
        <v>110</v>
      </c>
      <c r="V382" s="432">
        <f t="shared" si="152"/>
        <v>232.0181479</v>
      </c>
      <c r="W382" s="432">
        <f t="shared" si="142"/>
        <v>23.20181479</v>
      </c>
      <c r="X382" s="432">
        <f t="shared" si="143"/>
        <v>255.21996268999999</v>
      </c>
      <c r="Y382" s="478">
        <f t="shared" si="144"/>
        <v>20.417597015199998</v>
      </c>
      <c r="Z382" s="478">
        <f t="shared" si="145"/>
        <v>275.63755970519998</v>
      </c>
      <c r="AA382" s="478">
        <f t="shared" si="146"/>
        <v>8.2691267911559994</v>
      </c>
      <c r="AB382" s="478">
        <f t="shared" si="147"/>
        <v>283.90668649635597</v>
      </c>
      <c r="AC382" s="478">
        <f t="shared" si="148"/>
        <v>51.103203569344075</v>
      </c>
      <c r="AD382" s="478">
        <f t="shared" si="149"/>
        <v>335.00989006570006</v>
      </c>
      <c r="AE382" s="404">
        <v>2.10925589</v>
      </c>
      <c r="AF382" s="502">
        <f t="shared" si="150"/>
        <v>706.62158382933035</v>
      </c>
      <c r="AG382" s="295"/>
      <c r="AI382" s="504">
        <f t="shared" si="151"/>
        <v>197.21166021418594</v>
      </c>
      <c r="AJ382" s="328" t="s">
        <v>292</v>
      </c>
      <c r="AK382" s="311">
        <v>2.10925589</v>
      </c>
      <c r="AL382" s="435"/>
      <c r="AM382" s="435"/>
      <c r="AN382" s="435"/>
      <c r="AO382" s="435"/>
      <c r="AP382" s="435"/>
      <c r="AQ382" s="435"/>
      <c r="AR382" s="435"/>
      <c r="AS382" s="435"/>
      <c r="AT382" s="435"/>
      <c r="AU382" s="435"/>
      <c r="AV382" s="404">
        <f>AK382*AV377</f>
        <v>2.10925589</v>
      </c>
      <c r="AW382" s="435"/>
      <c r="AX382" s="312"/>
    </row>
    <row r="383" spans="1:50" s="293" customFormat="1" ht="72" customHeight="1">
      <c r="A383" s="523">
        <v>128</v>
      </c>
      <c r="B383" s="313" t="s">
        <v>771</v>
      </c>
      <c r="C383" s="314" t="s">
        <v>292</v>
      </c>
      <c r="D383" s="315">
        <v>4.2802975000000005</v>
      </c>
      <c r="E383" s="291">
        <f t="shared" si="153"/>
        <v>94.320000000000007</v>
      </c>
      <c r="F383" s="324">
        <v>403.71766020000007</v>
      </c>
      <c r="G383" s="8">
        <f t="shared" si="154"/>
        <v>40.37176602000001</v>
      </c>
      <c r="H383" s="8">
        <f t="shared" si="155"/>
        <v>444.08942622000006</v>
      </c>
      <c r="I383" s="8">
        <f t="shared" si="156"/>
        <v>35.527154097600004</v>
      </c>
      <c r="J383" s="8">
        <f t="shared" si="157"/>
        <v>479.6165803176001</v>
      </c>
      <c r="K383" s="79">
        <f t="shared" si="158"/>
        <v>14.388497409528002</v>
      </c>
      <c r="L383" s="8">
        <f t="shared" si="159"/>
        <v>494.00507772712808</v>
      </c>
      <c r="M383" s="8">
        <f t="shared" si="160"/>
        <v>88.920913990883051</v>
      </c>
      <c r="N383" s="8">
        <f t="shared" si="161"/>
        <v>582.92599171801112</v>
      </c>
      <c r="O383" s="399">
        <v>2</v>
      </c>
      <c r="P383" s="400">
        <f t="shared" si="141"/>
        <v>1165.8519834360222</v>
      </c>
      <c r="Q383" s="317"/>
      <c r="S383" s="304" t="s">
        <v>292</v>
      </c>
      <c r="T383" s="315">
        <v>4.2802975000000005</v>
      </c>
      <c r="U383" s="435">
        <v>80</v>
      </c>
      <c r="V383" s="432">
        <f t="shared" si="152"/>
        <v>342.42380000000003</v>
      </c>
      <c r="W383" s="432">
        <f t="shared" si="142"/>
        <v>34.242380000000004</v>
      </c>
      <c r="X383" s="432">
        <f t="shared" si="143"/>
        <v>376.66618000000005</v>
      </c>
      <c r="Y383" s="478">
        <f t="shared" si="144"/>
        <v>30.133294400000004</v>
      </c>
      <c r="Z383" s="478">
        <f t="shared" si="145"/>
        <v>406.79947440000007</v>
      </c>
      <c r="AA383" s="478">
        <f t="shared" si="146"/>
        <v>12.203984232000002</v>
      </c>
      <c r="AB383" s="478">
        <f t="shared" si="147"/>
        <v>419.00345863200005</v>
      </c>
      <c r="AC383" s="478">
        <f t="shared" si="148"/>
        <v>75.420622553760012</v>
      </c>
      <c r="AD383" s="478">
        <f t="shared" si="149"/>
        <v>494.42408118576009</v>
      </c>
      <c r="AE383" s="399">
        <v>2</v>
      </c>
      <c r="AF383" s="502">
        <f t="shared" si="150"/>
        <v>988.84816237152017</v>
      </c>
      <c r="AG383" s="295"/>
      <c r="AI383" s="504">
        <f t="shared" si="151"/>
        <v>177.00382106450206</v>
      </c>
      <c r="AJ383" s="314" t="s">
        <v>292</v>
      </c>
      <c r="AK383" s="315">
        <v>4.2802975000000005</v>
      </c>
      <c r="AL383" s="435"/>
      <c r="AM383" s="435"/>
      <c r="AN383" s="435"/>
      <c r="AO383" s="435"/>
      <c r="AP383" s="435"/>
      <c r="AQ383" s="435"/>
      <c r="AR383" s="435"/>
      <c r="AS383" s="435"/>
      <c r="AT383" s="435"/>
      <c r="AU383" s="435"/>
      <c r="AV383" s="399">
        <v>2</v>
      </c>
      <c r="AW383" s="435"/>
      <c r="AX383" s="317"/>
    </row>
    <row r="384" spans="1:50" s="293" customFormat="1" ht="18.75" customHeight="1">
      <c r="A384" s="517"/>
      <c r="B384" s="338" t="s">
        <v>452</v>
      </c>
      <c r="C384" s="332"/>
      <c r="D384" s="290"/>
      <c r="E384" s="291"/>
      <c r="F384" s="320"/>
      <c r="G384" s="16"/>
      <c r="H384" s="16"/>
      <c r="I384" s="16"/>
      <c r="J384" s="16"/>
      <c r="K384" s="143"/>
      <c r="L384" s="16"/>
      <c r="M384" s="16"/>
      <c r="N384" s="16"/>
      <c r="O384" s="402"/>
      <c r="P384" s="414"/>
      <c r="Q384" s="292"/>
      <c r="S384" s="444"/>
      <c r="T384" s="290"/>
      <c r="U384" s="435"/>
      <c r="V384" s="432">
        <f t="shared" si="152"/>
        <v>0</v>
      </c>
      <c r="W384" s="432">
        <f t="shared" si="142"/>
        <v>0</v>
      </c>
      <c r="X384" s="432">
        <f t="shared" si="143"/>
        <v>0</v>
      </c>
      <c r="Y384" s="478">
        <f t="shared" si="144"/>
        <v>0</v>
      </c>
      <c r="Z384" s="478">
        <f t="shared" si="145"/>
        <v>0</v>
      </c>
      <c r="AA384" s="478">
        <f t="shared" si="146"/>
        <v>0</v>
      </c>
      <c r="AB384" s="478">
        <f t="shared" si="147"/>
        <v>0</v>
      </c>
      <c r="AC384" s="478">
        <f t="shared" si="148"/>
        <v>0</v>
      </c>
      <c r="AD384" s="478">
        <f t="shared" si="149"/>
        <v>0</v>
      </c>
      <c r="AE384" s="402"/>
      <c r="AF384" s="502">
        <f t="shared" si="150"/>
        <v>0</v>
      </c>
      <c r="AG384" s="295"/>
      <c r="AI384" s="504">
        <f t="shared" si="151"/>
        <v>0</v>
      </c>
      <c r="AJ384" s="332"/>
      <c r="AK384" s="290"/>
      <c r="AL384" s="435"/>
      <c r="AM384" s="435"/>
      <c r="AN384" s="435"/>
      <c r="AO384" s="435"/>
      <c r="AP384" s="435"/>
      <c r="AQ384" s="435"/>
      <c r="AR384" s="435"/>
      <c r="AS384" s="435"/>
      <c r="AT384" s="435"/>
      <c r="AU384" s="435"/>
      <c r="AV384" s="402"/>
      <c r="AW384" s="435"/>
      <c r="AX384" s="292"/>
    </row>
    <row r="385" spans="1:50" s="293" customFormat="1" ht="18.75" customHeight="1">
      <c r="A385" s="517" t="s">
        <v>506</v>
      </c>
      <c r="B385" s="307" t="s">
        <v>383</v>
      </c>
      <c r="C385" s="308" t="s">
        <v>64</v>
      </c>
      <c r="D385" s="290">
        <v>4</v>
      </c>
      <c r="E385" s="291">
        <f t="shared" si="153"/>
        <v>186.9</v>
      </c>
      <c r="F385" s="320">
        <v>747.6</v>
      </c>
      <c r="G385" s="10">
        <f t="shared" si="154"/>
        <v>74.760000000000005</v>
      </c>
      <c r="H385" s="10">
        <f t="shared" si="155"/>
        <v>822.36</v>
      </c>
      <c r="I385" s="10">
        <f t="shared" si="156"/>
        <v>65.788800000000009</v>
      </c>
      <c r="J385" s="10">
        <f t="shared" si="157"/>
        <v>888.14880000000005</v>
      </c>
      <c r="K385" s="65">
        <f t="shared" si="158"/>
        <v>26.644463999999999</v>
      </c>
      <c r="L385" s="10">
        <f t="shared" si="159"/>
        <v>914.79326400000002</v>
      </c>
      <c r="M385" s="10">
        <f t="shared" si="160"/>
        <v>164.66278751999999</v>
      </c>
      <c r="N385" s="10">
        <f t="shared" si="161"/>
        <v>1079.4560515200001</v>
      </c>
      <c r="O385" s="402">
        <v>8</v>
      </c>
      <c r="P385" s="414">
        <f t="shared" ref="P385:P448" si="162">O385*N385</f>
        <v>8635.6484121600006</v>
      </c>
      <c r="Q385" s="292"/>
      <c r="S385" s="445" t="s">
        <v>64</v>
      </c>
      <c r="T385" s="290">
        <v>4</v>
      </c>
      <c r="U385" s="435">
        <v>150</v>
      </c>
      <c r="V385" s="432">
        <f t="shared" si="152"/>
        <v>600</v>
      </c>
      <c r="W385" s="432">
        <f t="shared" si="142"/>
        <v>60</v>
      </c>
      <c r="X385" s="432">
        <f t="shared" si="143"/>
        <v>660</v>
      </c>
      <c r="Y385" s="478">
        <f t="shared" si="144"/>
        <v>52.800000000000004</v>
      </c>
      <c r="Z385" s="478">
        <f t="shared" si="145"/>
        <v>712.8</v>
      </c>
      <c r="AA385" s="478">
        <f t="shared" si="146"/>
        <v>21.383999999999997</v>
      </c>
      <c r="AB385" s="478">
        <f t="shared" si="147"/>
        <v>734.18399999999997</v>
      </c>
      <c r="AC385" s="478">
        <f t="shared" si="148"/>
        <v>132.15312</v>
      </c>
      <c r="AD385" s="478">
        <f t="shared" si="149"/>
        <v>866.33711999999991</v>
      </c>
      <c r="AE385" s="402">
        <v>8</v>
      </c>
      <c r="AF385" s="502">
        <f t="shared" si="150"/>
        <v>6930.6969599999993</v>
      </c>
      <c r="AG385" s="295"/>
      <c r="AI385" s="504">
        <f t="shared" si="151"/>
        <v>1704.9514521600013</v>
      </c>
      <c r="AJ385" s="308" t="s">
        <v>64</v>
      </c>
      <c r="AK385" s="290">
        <v>4</v>
      </c>
      <c r="AL385" s="435"/>
      <c r="AM385" s="435"/>
      <c r="AN385" s="435"/>
      <c r="AO385" s="435"/>
      <c r="AP385" s="435"/>
      <c r="AQ385" s="435"/>
      <c r="AR385" s="435"/>
      <c r="AS385" s="435"/>
      <c r="AT385" s="435"/>
      <c r="AU385" s="435"/>
      <c r="AV385" s="402">
        <v>8</v>
      </c>
      <c r="AW385" s="435"/>
      <c r="AX385" s="292"/>
    </row>
    <row r="386" spans="1:50" s="293" customFormat="1" ht="18.75" customHeight="1">
      <c r="A386" s="517" t="s">
        <v>493</v>
      </c>
      <c r="B386" s="307" t="s">
        <v>387</v>
      </c>
      <c r="C386" s="308" t="s">
        <v>64</v>
      </c>
      <c r="D386" s="290">
        <v>1</v>
      </c>
      <c r="E386" s="291">
        <f t="shared" si="153"/>
        <v>140.88256451612904</v>
      </c>
      <c r="F386" s="320">
        <v>140.88256451612904</v>
      </c>
      <c r="G386" s="10">
        <f t="shared" si="154"/>
        <v>14.088256451612905</v>
      </c>
      <c r="H386" s="10">
        <f t="shared" si="155"/>
        <v>154.97082096774193</v>
      </c>
      <c r="I386" s="10">
        <f t="shared" si="156"/>
        <v>12.397665677419354</v>
      </c>
      <c r="J386" s="10">
        <f t="shared" si="157"/>
        <v>167.36848664516128</v>
      </c>
      <c r="K386" s="65">
        <f t="shared" si="158"/>
        <v>5.0210545993548381</v>
      </c>
      <c r="L386" s="10">
        <f t="shared" si="159"/>
        <v>172.38954124451612</v>
      </c>
      <c r="M386" s="10">
        <f t="shared" si="160"/>
        <v>31.0301174240129</v>
      </c>
      <c r="N386" s="10">
        <f t="shared" si="161"/>
        <v>203.41965866852902</v>
      </c>
      <c r="O386" s="402">
        <v>2</v>
      </c>
      <c r="P386" s="414">
        <f t="shared" si="162"/>
        <v>406.83931733705805</v>
      </c>
      <c r="Q386" s="292"/>
      <c r="S386" s="445" t="s">
        <v>64</v>
      </c>
      <c r="T386" s="290">
        <v>1</v>
      </c>
      <c r="U386" s="435">
        <v>50</v>
      </c>
      <c r="V386" s="432">
        <f t="shared" si="152"/>
        <v>50</v>
      </c>
      <c r="W386" s="432">
        <f t="shared" si="142"/>
        <v>5</v>
      </c>
      <c r="X386" s="432">
        <f t="shared" si="143"/>
        <v>55</v>
      </c>
      <c r="Y386" s="478">
        <f t="shared" si="144"/>
        <v>4.4000000000000004</v>
      </c>
      <c r="Z386" s="478">
        <f t="shared" si="145"/>
        <v>59.4</v>
      </c>
      <c r="AA386" s="478">
        <f t="shared" si="146"/>
        <v>1.7819999999999998</v>
      </c>
      <c r="AB386" s="478">
        <f t="shared" si="147"/>
        <v>61.181999999999995</v>
      </c>
      <c r="AC386" s="478">
        <f t="shared" si="148"/>
        <v>11.012759999999998</v>
      </c>
      <c r="AD386" s="478">
        <f t="shared" si="149"/>
        <v>72.194759999999988</v>
      </c>
      <c r="AE386" s="402">
        <v>2</v>
      </c>
      <c r="AF386" s="502">
        <f t="shared" si="150"/>
        <v>144.38951999999998</v>
      </c>
      <c r="AG386" s="295"/>
      <c r="AI386" s="504">
        <f t="shared" si="151"/>
        <v>262.44979733705804</v>
      </c>
      <c r="AJ386" s="308" t="s">
        <v>64</v>
      </c>
      <c r="AK386" s="290">
        <v>1</v>
      </c>
      <c r="AL386" s="435"/>
      <c r="AM386" s="435"/>
      <c r="AN386" s="435"/>
      <c r="AO386" s="435"/>
      <c r="AP386" s="435"/>
      <c r="AQ386" s="435"/>
      <c r="AR386" s="435"/>
      <c r="AS386" s="435"/>
      <c r="AT386" s="435"/>
      <c r="AU386" s="435"/>
      <c r="AV386" s="402">
        <v>2</v>
      </c>
      <c r="AW386" s="435"/>
      <c r="AX386" s="292"/>
    </row>
    <row r="387" spans="1:50" s="293" customFormat="1" ht="36" customHeight="1">
      <c r="A387" s="517" t="s">
        <v>716</v>
      </c>
      <c r="B387" s="307" t="s">
        <v>384</v>
      </c>
      <c r="C387" s="308" t="s">
        <v>64</v>
      </c>
      <c r="D387" s="290">
        <v>1</v>
      </c>
      <c r="E387" s="291">
        <f t="shared" si="153"/>
        <v>0</v>
      </c>
      <c r="F387" s="320">
        <v>0</v>
      </c>
      <c r="G387" s="10"/>
      <c r="H387" s="10"/>
      <c r="I387" s="10"/>
      <c r="J387" s="10"/>
      <c r="K387" s="65"/>
      <c r="L387" s="10"/>
      <c r="M387" s="10"/>
      <c r="N387" s="10"/>
      <c r="O387" s="402">
        <v>2</v>
      </c>
      <c r="P387" s="414"/>
      <c r="Q387" s="292" t="s">
        <v>148</v>
      </c>
      <c r="S387" s="445" t="s">
        <v>64</v>
      </c>
      <c r="T387" s="290">
        <v>1</v>
      </c>
      <c r="U387" s="435"/>
      <c r="V387" s="432">
        <f t="shared" si="152"/>
        <v>0</v>
      </c>
      <c r="W387" s="432">
        <f t="shared" si="142"/>
        <v>0</v>
      </c>
      <c r="X387" s="432">
        <f t="shared" si="143"/>
        <v>0</v>
      </c>
      <c r="Y387" s="478">
        <f t="shared" si="144"/>
        <v>0</v>
      </c>
      <c r="Z387" s="478">
        <f t="shared" si="145"/>
        <v>0</v>
      </c>
      <c r="AA387" s="478">
        <f t="shared" si="146"/>
        <v>0</v>
      </c>
      <c r="AB387" s="478">
        <f t="shared" si="147"/>
        <v>0</v>
      </c>
      <c r="AC387" s="478">
        <f t="shared" si="148"/>
        <v>0</v>
      </c>
      <c r="AD387" s="478">
        <f t="shared" si="149"/>
        <v>0</v>
      </c>
      <c r="AE387" s="402">
        <v>2</v>
      </c>
      <c r="AF387" s="502">
        <f t="shared" si="150"/>
        <v>0</v>
      </c>
      <c r="AG387" s="295" t="s">
        <v>148</v>
      </c>
      <c r="AI387" s="504">
        <f t="shared" si="151"/>
        <v>0</v>
      </c>
      <c r="AJ387" s="308" t="s">
        <v>64</v>
      </c>
      <c r="AK387" s="290">
        <v>1</v>
      </c>
      <c r="AL387" s="435"/>
      <c r="AM387" s="435"/>
      <c r="AN387" s="435"/>
      <c r="AO387" s="435"/>
      <c r="AP387" s="435"/>
      <c r="AQ387" s="435"/>
      <c r="AR387" s="435"/>
      <c r="AS387" s="435"/>
      <c r="AT387" s="435"/>
      <c r="AU387" s="435"/>
      <c r="AV387" s="402">
        <v>2</v>
      </c>
      <c r="AW387" s="435"/>
      <c r="AX387" s="292" t="s">
        <v>148</v>
      </c>
    </row>
    <row r="388" spans="1:50" s="293" customFormat="1" ht="18.75" customHeight="1">
      <c r="A388" s="517" t="s">
        <v>717</v>
      </c>
      <c r="B388" s="307" t="s">
        <v>385</v>
      </c>
      <c r="C388" s="308" t="s">
        <v>64</v>
      </c>
      <c r="D388" s="320">
        <v>1</v>
      </c>
      <c r="E388" s="291">
        <f t="shared" si="153"/>
        <v>213.57</v>
      </c>
      <c r="F388" s="320">
        <v>213.57</v>
      </c>
      <c r="G388" s="10">
        <f t="shared" si="154"/>
        <v>21.356999999999999</v>
      </c>
      <c r="H388" s="10">
        <f t="shared" si="155"/>
        <v>234.92699999999999</v>
      </c>
      <c r="I388" s="10">
        <f t="shared" si="156"/>
        <v>18.794160000000002</v>
      </c>
      <c r="J388" s="10">
        <f t="shared" si="157"/>
        <v>253.72116</v>
      </c>
      <c r="K388" s="65">
        <f t="shared" si="158"/>
        <v>7.6116348</v>
      </c>
      <c r="L388" s="10">
        <f t="shared" si="159"/>
        <v>261.33279479999999</v>
      </c>
      <c r="M388" s="10">
        <f t="shared" si="160"/>
        <v>47.039903063999994</v>
      </c>
      <c r="N388" s="10">
        <f t="shared" si="161"/>
        <v>308.37269786399997</v>
      </c>
      <c r="O388" s="402">
        <v>2</v>
      </c>
      <c r="P388" s="414">
        <f t="shared" si="162"/>
        <v>616.74539572799995</v>
      </c>
      <c r="Q388" s="292"/>
      <c r="S388" s="445" t="s">
        <v>64</v>
      </c>
      <c r="T388" s="290">
        <v>1</v>
      </c>
      <c r="U388" s="435">
        <v>150</v>
      </c>
      <c r="V388" s="432">
        <f t="shared" si="152"/>
        <v>150</v>
      </c>
      <c r="W388" s="432">
        <f t="shared" si="142"/>
        <v>15</v>
      </c>
      <c r="X388" s="432">
        <f t="shared" si="143"/>
        <v>165</v>
      </c>
      <c r="Y388" s="478">
        <f t="shared" si="144"/>
        <v>13.200000000000001</v>
      </c>
      <c r="Z388" s="478">
        <f t="shared" si="145"/>
        <v>178.2</v>
      </c>
      <c r="AA388" s="478">
        <f t="shared" si="146"/>
        <v>5.3459999999999992</v>
      </c>
      <c r="AB388" s="478">
        <f t="shared" si="147"/>
        <v>183.54599999999999</v>
      </c>
      <c r="AC388" s="478">
        <f t="shared" si="148"/>
        <v>33.03828</v>
      </c>
      <c r="AD388" s="478">
        <f t="shared" si="149"/>
        <v>216.58427999999998</v>
      </c>
      <c r="AE388" s="402">
        <v>2</v>
      </c>
      <c r="AF388" s="502">
        <f t="shared" si="150"/>
        <v>433.16855999999996</v>
      </c>
      <c r="AG388" s="295"/>
      <c r="AI388" s="504">
        <f t="shared" si="151"/>
        <v>183.57683572799999</v>
      </c>
      <c r="AJ388" s="308" t="s">
        <v>64</v>
      </c>
      <c r="AK388" s="320">
        <v>1</v>
      </c>
      <c r="AL388" s="435"/>
      <c r="AM388" s="435"/>
      <c r="AN388" s="435"/>
      <c r="AO388" s="435"/>
      <c r="AP388" s="435"/>
      <c r="AQ388" s="435"/>
      <c r="AR388" s="435"/>
      <c r="AS388" s="435"/>
      <c r="AT388" s="435"/>
      <c r="AU388" s="435"/>
      <c r="AV388" s="402">
        <v>2</v>
      </c>
      <c r="AW388" s="435"/>
      <c r="AX388" s="292"/>
    </row>
    <row r="389" spans="1:50" s="293" customFormat="1" ht="19.5" customHeight="1" thickBot="1">
      <c r="A389" s="517" t="s">
        <v>717</v>
      </c>
      <c r="B389" s="341" t="s">
        <v>378</v>
      </c>
      <c r="C389" s="330" t="s">
        <v>292</v>
      </c>
      <c r="D389" s="288">
        <v>2.2428758900000005</v>
      </c>
      <c r="E389" s="291">
        <f t="shared" si="153"/>
        <v>140.69999999999999</v>
      </c>
      <c r="F389" s="326">
        <v>315.57263772300007</v>
      </c>
      <c r="G389" s="81">
        <f t="shared" si="154"/>
        <v>31.557263772300008</v>
      </c>
      <c r="H389" s="81">
        <f t="shared" si="155"/>
        <v>347.12990149530009</v>
      </c>
      <c r="I389" s="81">
        <f t="shared" si="156"/>
        <v>27.770392119624006</v>
      </c>
      <c r="J389" s="81">
        <f t="shared" si="157"/>
        <v>374.90029361492407</v>
      </c>
      <c r="K389" s="115">
        <f t="shared" si="158"/>
        <v>11.247008808447722</v>
      </c>
      <c r="L389" s="81">
        <f t="shared" si="159"/>
        <v>386.1473024233718</v>
      </c>
      <c r="M389" s="81">
        <f t="shared" si="160"/>
        <v>69.506514436206928</v>
      </c>
      <c r="N389" s="81">
        <f t="shared" si="161"/>
        <v>455.65381685957874</v>
      </c>
      <c r="O389" s="406">
        <f>D389*O383</f>
        <v>4.4857517800000011</v>
      </c>
      <c r="P389" s="415">
        <f t="shared" si="162"/>
        <v>2043.9499200416499</v>
      </c>
      <c r="Q389" s="289"/>
      <c r="S389" s="445" t="s">
        <v>292</v>
      </c>
      <c r="T389" s="288">
        <v>2.2428758900000005</v>
      </c>
      <c r="U389" s="435">
        <v>110</v>
      </c>
      <c r="V389" s="432">
        <f t="shared" si="152"/>
        <v>246.71634790000007</v>
      </c>
      <c r="W389" s="432">
        <f t="shared" si="142"/>
        <v>24.671634790000009</v>
      </c>
      <c r="X389" s="432">
        <f t="shared" si="143"/>
        <v>271.38798269000006</v>
      </c>
      <c r="Y389" s="478">
        <f t="shared" si="144"/>
        <v>21.711038615200007</v>
      </c>
      <c r="Z389" s="478">
        <f t="shared" si="145"/>
        <v>293.09902130520004</v>
      </c>
      <c r="AA389" s="478">
        <f t="shared" si="146"/>
        <v>8.7929706391560014</v>
      </c>
      <c r="AB389" s="478">
        <f t="shared" si="147"/>
        <v>301.89199194435605</v>
      </c>
      <c r="AC389" s="478">
        <f t="shared" si="148"/>
        <v>54.340558549984088</v>
      </c>
      <c r="AD389" s="478">
        <f t="shared" si="149"/>
        <v>356.23255049434016</v>
      </c>
      <c r="AE389" s="406">
        <v>4.4857517800000011</v>
      </c>
      <c r="AF389" s="502">
        <f t="shared" si="150"/>
        <v>1597.9707974739267</v>
      </c>
      <c r="AG389" s="295"/>
      <c r="AI389" s="504">
        <f t="shared" si="151"/>
        <v>445.97912256772315</v>
      </c>
      <c r="AJ389" s="330" t="s">
        <v>292</v>
      </c>
      <c r="AK389" s="288">
        <v>2.2428758900000005</v>
      </c>
      <c r="AL389" s="435"/>
      <c r="AM389" s="435"/>
      <c r="AN389" s="435"/>
      <c r="AO389" s="435"/>
      <c r="AP389" s="435"/>
      <c r="AQ389" s="435"/>
      <c r="AR389" s="435"/>
      <c r="AS389" s="435"/>
      <c r="AT389" s="435"/>
      <c r="AU389" s="435"/>
      <c r="AV389" s="406">
        <f>AK389*AV383</f>
        <v>4.4857517800000011</v>
      </c>
      <c r="AW389" s="435"/>
      <c r="AX389" s="289"/>
    </row>
    <row r="390" spans="1:50" s="293" customFormat="1" ht="72" customHeight="1">
      <c r="A390" s="523">
        <v>129</v>
      </c>
      <c r="B390" s="322" t="s">
        <v>770</v>
      </c>
      <c r="C390" s="323" t="s">
        <v>292</v>
      </c>
      <c r="D390" s="290">
        <v>4.5352975000000004</v>
      </c>
      <c r="E390" s="291">
        <f t="shared" si="153"/>
        <v>94.32</v>
      </c>
      <c r="F390" s="320">
        <v>427.76926020000002</v>
      </c>
      <c r="G390" s="16">
        <f t="shared" si="154"/>
        <v>42.776926020000005</v>
      </c>
      <c r="H390" s="16">
        <f t="shared" si="155"/>
        <v>470.54618622000004</v>
      </c>
      <c r="I390" s="16">
        <f t="shared" si="156"/>
        <v>37.643694897600007</v>
      </c>
      <c r="J390" s="16">
        <f t="shared" si="157"/>
        <v>508.18988111760007</v>
      </c>
      <c r="K390" s="143">
        <f t="shared" si="158"/>
        <v>15.245696433528002</v>
      </c>
      <c r="L390" s="16">
        <f t="shared" si="159"/>
        <v>523.43557755112806</v>
      </c>
      <c r="M390" s="16">
        <f t="shared" si="160"/>
        <v>94.218403959203044</v>
      </c>
      <c r="N390" s="16">
        <f t="shared" si="161"/>
        <v>617.65398151033105</v>
      </c>
      <c r="O390" s="402">
        <v>1</v>
      </c>
      <c r="P390" s="400">
        <f t="shared" si="162"/>
        <v>617.65398151033105</v>
      </c>
      <c r="Q390" s="292"/>
      <c r="S390" s="304" t="s">
        <v>292</v>
      </c>
      <c r="T390" s="290">
        <v>4.5352975000000004</v>
      </c>
      <c r="U390" s="435">
        <v>80</v>
      </c>
      <c r="V390" s="432">
        <f t="shared" si="152"/>
        <v>362.82380000000001</v>
      </c>
      <c r="W390" s="432">
        <f t="shared" si="142"/>
        <v>36.282380000000003</v>
      </c>
      <c r="X390" s="432">
        <f t="shared" si="143"/>
        <v>399.10617999999999</v>
      </c>
      <c r="Y390" s="478">
        <f t="shared" si="144"/>
        <v>31.928494400000002</v>
      </c>
      <c r="Z390" s="478">
        <f t="shared" si="145"/>
        <v>431.03467439999997</v>
      </c>
      <c r="AA390" s="478">
        <f t="shared" si="146"/>
        <v>12.931040231999999</v>
      </c>
      <c r="AB390" s="478">
        <f t="shared" si="147"/>
        <v>443.96571463199996</v>
      </c>
      <c r="AC390" s="478">
        <f t="shared" si="148"/>
        <v>79.913828633759991</v>
      </c>
      <c r="AD390" s="478">
        <f t="shared" si="149"/>
        <v>523.87954326575993</v>
      </c>
      <c r="AE390" s="402">
        <v>1</v>
      </c>
      <c r="AF390" s="502">
        <f t="shared" si="150"/>
        <v>523.87954326575993</v>
      </c>
      <c r="AG390" s="295"/>
      <c r="AI390" s="504">
        <f t="shared" si="151"/>
        <v>93.774438244571115</v>
      </c>
      <c r="AJ390" s="323" t="s">
        <v>292</v>
      </c>
      <c r="AK390" s="290">
        <v>4.5352975000000004</v>
      </c>
      <c r="AL390" s="435"/>
      <c r="AM390" s="435"/>
      <c r="AN390" s="435"/>
      <c r="AO390" s="435"/>
      <c r="AP390" s="435"/>
      <c r="AQ390" s="435"/>
      <c r="AR390" s="435"/>
      <c r="AS390" s="435"/>
      <c r="AT390" s="435"/>
      <c r="AU390" s="435"/>
      <c r="AV390" s="402">
        <v>1</v>
      </c>
      <c r="AW390" s="435"/>
      <c r="AX390" s="292"/>
    </row>
    <row r="391" spans="1:50" s="293" customFormat="1" ht="18.75" customHeight="1">
      <c r="A391" s="517"/>
      <c r="B391" s="338" t="s">
        <v>452</v>
      </c>
      <c r="C391" s="332"/>
      <c r="D391" s="290"/>
      <c r="E391" s="291"/>
      <c r="F391" s="320"/>
      <c r="G391" s="16"/>
      <c r="H391" s="16"/>
      <c r="I391" s="16"/>
      <c r="J391" s="16"/>
      <c r="K391" s="143"/>
      <c r="L391" s="16"/>
      <c r="M391" s="16"/>
      <c r="N391" s="16"/>
      <c r="O391" s="402"/>
      <c r="P391" s="414"/>
      <c r="Q391" s="292"/>
      <c r="S391" s="444"/>
      <c r="T391" s="290"/>
      <c r="U391" s="435">
        <v>0</v>
      </c>
      <c r="V391" s="432">
        <f t="shared" si="152"/>
        <v>0</v>
      </c>
      <c r="W391" s="432">
        <f t="shared" ref="W391:W454" si="163">V391*10%</f>
        <v>0</v>
      </c>
      <c r="X391" s="432">
        <f t="shared" ref="X391:X454" si="164">SUM(V391:W391)</f>
        <v>0</v>
      </c>
      <c r="Y391" s="478">
        <f t="shared" ref="Y391:Y454" si="165">X391*8%</f>
        <v>0</v>
      </c>
      <c r="Z391" s="478">
        <f t="shared" ref="Z391:Z454" si="166">SUM(X391:Y391)</f>
        <v>0</v>
      </c>
      <c r="AA391" s="478">
        <f t="shared" ref="AA391:AA454" si="167">Z391*3%</f>
        <v>0</v>
      </c>
      <c r="AB391" s="478">
        <f t="shared" ref="AB391:AB454" si="168">SUM(Z391:AA391)</f>
        <v>0</v>
      </c>
      <c r="AC391" s="478">
        <f t="shared" ref="AC391:AC454" si="169">AB391*18%</f>
        <v>0</v>
      </c>
      <c r="AD391" s="478">
        <f t="shared" ref="AD391:AD454" si="170">SUM(AB391:AC391)</f>
        <v>0</v>
      </c>
      <c r="AE391" s="402"/>
      <c r="AF391" s="502">
        <f t="shared" ref="AF391:AF454" si="171">AE391*AD391</f>
        <v>0</v>
      </c>
      <c r="AG391" s="295"/>
      <c r="AI391" s="504">
        <f t="shared" ref="AI391:AI454" si="172">P391-AF391</f>
        <v>0</v>
      </c>
      <c r="AJ391" s="332"/>
      <c r="AK391" s="290"/>
      <c r="AL391" s="435"/>
      <c r="AM391" s="435"/>
      <c r="AN391" s="435"/>
      <c r="AO391" s="435"/>
      <c r="AP391" s="435"/>
      <c r="AQ391" s="435"/>
      <c r="AR391" s="435"/>
      <c r="AS391" s="435"/>
      <c r="AT391" s="435"/>
      <c r="AU391" s="435"/>
      <c r="AV391" s="402"/>
      <c r="AW391" s="435"/>
      <c r="AX391" s="292"/>
    </row>
    <row r="392" spans="1:50" s="293" customFormat="1" ht="18.75" customHeight="1">
      <c r="A392" s="517" t="s">
        <v>472</v>
      </c>
      <c r="B392" s="307" t="s">
        <v>383</v>
      </c>
      <c r="C392" s="308" t="s">
        <v>64</v>
      </c>
      <c r="D392" s="290">
        <v>5</v>
      </c>
      <c r="E392" s="291">
        <f t="shared" si="153"/>
        <v>186.9</v>
      </c>
      <c r="F392" s="320">
        <v>934.5</v>
      </c>
      <c r="G392" s="10">
        <f t="shared" si="154"/>
        <v>93.45</v>
      </c>
      <c r="H392" s="10">
        <f t="shared" si="155"/>
        <v>1027.95</v>
      </c>
      <c r="I392" s="10">
        <f t="shared" si="156"/>
        <v>82.236000000000004</v>
      </c>
      <c r="J392" s="10">
        <f t="shared" si="157"/>
        <v>1110.1860000000001</v>
      </c>
      <c r="K392" s="65">
        <f t="shared" si="158"/>
        <v>33.305580000000006</v>
      </c>
      <c r="L392" s="10">
        <f t="shared" si="159"/>
        <v>1143.4915800000001</v>
      </c>
      <c r="M392" s="10">
        <f t="shared" si="160"/>
        <v>205.82848440000001</v>
      </c>
      <c r="N392" s="10">
        <f t="shared" si="161"/>
        <v>1349.3200644000001</v>
      </c>
      <c r="O392" s="402">
        <v>5</v>
      </c>
      <c r="P392" s="414">
        <f t="shared" si="162"/>
        <v>6746.6003220000002</v>
      </c>
      <c r="Q392" s="292"/>
      <c r="S392" s="445" t="s">
        <v>64</v>
      </c>
      <c r="T392" s="290">
        <v>5</v>
      </c>
      <c r="U392" s="435">
        <v>150</v>
      </c>
      <c r="V392" s="432">
        <f t="shared" ref="V392:V455" si="173">U392*T392</f>
        <v>750</v>
      </c>
      <c r="W392" s="432">
        <f t="shared" si="163"/>
        <v>75</v>
      </c>
      <c r="X392" s="432">
        <f t="shared" si="164"/>
        <v>825</v>
      </c>
      <c r="Y392" s="478">
        <f t="shared" si="165"/>
        <v>66</v>
      </c>
      <c r="Z392" s="478">
        <f t="shared" si="166"/>
        <v>891</v>
      </c>
      <c r="AA392" s="478">
        <f t="shared" si="167"/>
        <v>26.73</v>
      </c>
      <c r="AB392" s="478">
        <f t="shared" si="168"/>
        <v>917.73</v>
      </c>
      <c r="AC392" s="478">
        <f t="shared" si="169"/>
        <v>165.19139999999999</v>
      </c>
      <c r="AD392" s="478">
        <f t="shared" si="170"/>
        <v>1082.9213999999999</v>
      </c>
      <c r="AE392" s="402">
        <v>5</v>
      </c>
      <c r="AF392" s="502">
        <f t="shared" si="171"/>
        <v>5414.607</v>
      </c>
      <c r="AG392" s="295"/>
      <c r="AI392" s="504">
        <f t="shared" si="172"/>
        <v>1331.9933220000003</v>
      </c>
      <c r="AJ392" s="308" t="s">
        <v>64</v>
      </c>
      <c r="AK392" s="290">
        <v>5</v>
      </c>
      <c r="AL392" s="435"/>
      <c r="AM392" s="435"/>
      <c r="AN392" s="435"/>
      <c r="AO392" s="435"/>
      <c r="AP392" s="435"/>
      <c r="AQ392" s="435"/>
      <c r="AR392" s="435"/>
      <c r="AS392" s="435"/>
      <c r="AT392" s="435"/>
      <c r="AU392" s="435"/>
      <c r="AV392" s="402">
        <v>5</v>
      </c>
      <c r="AW392" s="435"/>
      <c r="AX392" s="292"/>
    </row>
    <row r="393" spans="1:50" s="293" customFormat="1" ht="36" customHeight="1">
      <c r="A393" s="517" t="s">
        <v>718</v>
      </c>
      <c r="B393" s="307" t="s">
        <v>384</v>
      </c>
      <c r="C393" s="308" t="s">
        <v>64</v>
      </c>
      <c r="D393" s="290">
        <v>1</v>
      </c>
      <c r="E393" s="291">
        <f t="shared" si="153"/>
        <v>0</v>
      </c>
      <c r="F393" s="320">
        <v>0</v>
      </c>
      <c r="G393" s="10"/>
      <c r="H393" s="10"/>
      <c r="I393" s="10"/>
      <c r="J393" s="10"/>
      <c r="K393" s="65"/>
      <c r="L393" s="10"/>
      <c r="M393" s="10"/>
      <c r="N393" s="10"/>
      <c r="O393" s="402">
        <v>1</v>
      </c>
      <c r="P393" s="414"/>
      <c r="Q393" s="292" t="s">
        <v>148</v>
      </c>
      <c r="S393" s="445" t="s">
        <v>64</v>
      </c>
      <c r="T393" s="290">
        <v>1</v>
      </c>
      <c r="U393" s="435">
        <v>0</v>
      </c>
      <c r="V393" s="432">
        <f t="shared" si="173"/>
        <v>0</v>
      </c>
      <c r="W393" s="432">
        <f t="shared" si="163"/>
        <v>0</v>
      </c>
      <c r="X393" s="432">
        <f t="shared" si="164"/>
        <v>0</v>
      </c>
      <c r="Y393" s="478">
        <f t="shared" si="165"/>
        <v>0</v>
      </c>
      <c r="Z393" s="478">
        <f t="shared" si="166"/>
        <v>0</v>
      </c>
      <c r="AA393" s="478">
        <f t="shared" si="167"/>
        <v>0</v>
      </c>
      <c r="AB393" s="478">
        <f t="shared" si="168"/>
        <v>0</v>
      </c>
      <c r="AC393" s="478">
        <f t="shared" si="169"/>
        <v>0</v>
      </c>
      <c r="AD393" s="478">
        <f t="shared" si="170"/>
        <v>0</v>
      </c>
      <c r="AE393" s="402">
        <v>1</v>
      </c>
      <c r="AF393" s="502">
        <f t="shared" si="171"/>
        <v>0</v>
      </c>
      <c r="AG393" s="295" t="s">
        <v>148</v>
      </c>
      <c r="AI393" s="504">
        <f t="shared" si="172"/>
        <v>0</v>
      </c>
      <c r="AJ393" s="308" t="s">
        <v>64</v>
      </c>
      <c r="AK393" s="290">
        <v>1</v>
      </c>
      <c r="AL393" s="435"/>
      <c r="AM393" s="435"/>
      <c r="AN393" s="435"/>
      <c r="AO393" s="435"/>
      <c r="AP393" s="435"/>
      <c r="AQ393" s="435"/>
      <c r="AR393" s="435"/>
      <c r="AS393" s="435"/>
      <c r="AT393" s="435"/>
      <c r="AU393" s="435"/>
      <c r="AV393" s="402">
        <v>1</v>
      </c>
      <c r="AW393" s="435"/>
      <c r="AX393" s="292" t="s">
        <v>148</v>
      </c>
    </row>
    <row r="394" spans="1:50" s="293" customFormat="1" ht="18.75" customHeight="1">
      <c r="A394" s="517" t="s">
        <v>719</v>
      </c>
      <c r="B394" s="307" t="s">
        <v>385</v>
      </c>
      <c r="C394" s="308" t="s">
        <v>64</v>
      </c>
      <c r="D394" s="320">
        <v>1</v>
      </c>
      <c r="E394" s="291">
        <f t="shared" si="153"/>
        <v>213.57</v>
      </c>
      <c r="F394" s="320">
        <v>213.57</v>
      </c>
      <c r="G394" s="10">
        <f t="shared" si="154"/>
        <v>21.356999999999999</v>
      </c>
      <c r="H394" s="10">
        <f t="shared" si="155"/>
        <v>234.92699999999999</v>
      </c>
      <c r="I394" s="10">
        <f t="shared" si="156"/>
        <v>18.794160000000002</v>
      </c>
      <c r="J394" s="10">
        <f t="shared" si="157"/>
        <v>253.72116</v>
      </c>
      <c r="K394" s="65">
        <f t="shared" si="158"/>
        <v>7.6116348</v>
      </c>
      <c r="L394" s="10">
        <f t="shared" si="159"/>
        <v>261.33279479999999</v>
      </c>
      <c r="M394" s="10">
        <f t="shared" si="160"/>
        <v>47.039903063999994</v>
      </c>
      <c r="N394" s="10">
        <f t="shared" si="161"/>
        <v>308.37269786399997</v>
      </c>
      <c r="O394" s="402">
        <v>1</v>
      </c>
      <c r="P394" s="414">
        <f t="shared" si="162"/>
        <v>308.37269786399997</v>
      </c>
      <c r="Q394" s="292"/>
      <c r="S394" s="445" t="s">
        <v>64</v>
      </c>
      <c r="T394" s="290">
        <v>1</v>
      </c>
      <c r="U394" s="435">
        <v>150</v>
      </c>
      <c r="V394" s="432">
        <f t="shared" si="173"/>
        <v>150</v>
      </c>
      <c r="W394" s="432">
        <f t="shared" si="163"/>
        <v>15</v>
      </c>
      <c r="X394" s="432">
        <f t="shared" si="164"/>
        <v>165</v>
      </c>
      <c r="Y394" s="478">
        <f t="shared" si="165"/>
        <v>13.200000000000001</v>
      </c>
      <c r="Z394" s="478">
        <f t="shared" si="166"/>
        <v>178.2</v>
      </c>
      <c r="AA394" s="478">
        <f t="shared" si="167"/>
        <v>5.3459999999999992</v>
      </c>
      <c r="AB394" s="478">
        <f t="shared" si="168"/>
        <v>183.54599999999999</v>
      </c>
      <c r="AC394" s="478">
        <f t="shared" si="169"/>
        <v>33.03828</v>
      </c>
      <c r="AD394" s="478">
        <f t="shared" si="170"/>
        <v>216.58427999999998</v>
      </c>
      <c r="AE394" s="402">
        <v>1</v>
      </c>
      <c r="AF394" s="502">
        <f t="shared" si="171"/>
        <v>216.58427999999998</v>
      </c>
      <c r="AG394" s="295"/>
      <c r="AI394" s="504">
        <f t="shared" si="172"/>
        <v>91.788417863999996</v>
      </c>
      <c r="AJ394" s="308" t="s">
        <v>64</v>
      </c>
      <c r="AK394" s="320">
        <v>1</v>
      </c>
      <c r="AL394" s="435"/>
      <c r="AM394" s="435"/>
      <c r="AN394" s="435"/>
      <c r="AO394" s="435"/>
      <c r="AP394" s="435"/>
      <c r="AQ394" s="435"/>
      <c r="AR394" s="435"/>
      <c r="AS394" s="435"/>
      <c r="AT394" s="435"/>
      <c r="AU394" s="435"/>
      <c r="AV394" s="402">
        <v>1</v>
      </c>
      <c r="AW394" s="435"/>
      <c r="AX394" s="292"/>
    </row>
    <row r="395" spans="1:50" s="293" customFormat="1" ht="19.5" customHeight="1" thickBot="1">
      <c r="A395" s="517" t="s">
        <v>720</v>
      </c>
      <c r="B395" s="327" t="s">
        <v>378</v>
      </c>
      <c r="C395" s="328" t="s">
        <v>292</v>
      </c>
      <c r="D395" s="311">
        <v>2.3764958900000002</v>
      </c>
      <c r="E395" s="291">
        <f t="shared" si="153"/>
        <v>140.70000000000002</v>
      </c>
      <c r="F395" s="321">
        <v>334.37297172300003</v>
      </c>
      <c r="G395" s="37">
        <f t="shared" si="154"/>
        <v>33.437297172300006</v>
      </c>
      <c r="H395" s="37">
        <f t="shared" si="155"/>
        <v>367.81026889530006</v>
      </c>
      <c r="I395" s="37">
        <f t="shared" si="156"/>
        <v>29.424821511624003</v>
      </c>
      <c r="J395" s="37">
        <f t="shared" si="157"/>
        <v>397.23509040692409</v>
      </c>
      <c r="K395" s="220">
        <f t="shared" si="158"/>
        <v>11.917052712207722</v>
      </c>
      <c r="L395" s="37">
        <f t="shared" si="159"/>
        <v>409.15214311913184</v>
      </c>
      <c r="M395" s="37">
        <f t="shared" si="160"/>
        <v>73.647385761443729</v>
      </c>
      <c r="N395" s="37">
        <f t="shared" si="161"/>
        <v>482.79952888057556</v>
      </c>
      <c r="O395" s="404">
        <f>D395*O390</f>
        <v>2.3764958900000002</v>
      </c>
      <c r="P395" s="415">
        <f t="shared" si="162"/>
        <v>1147.3710960786243</v>
      </c>
      <c r="Q395" s="312"/>
      <c r="S395" s="445" t="s">
        <v>292</v>
      </c>
      <c r="T395" s="311">
        <v>2.3764958900000002</v>
      </c>
      <c r="U395" s="435">
        <v>110</v>
      </c>
      <c r="V395" s="432">
        <f t="shared" si="173"/>
        <v>261.4145479</v>
      </c>
      <c r="W395" s="432">
        <f t="shared" si="163"/>
        <v>26.141454790000001</v>
      </c>
      <c r="X395" s="432">
        <f t="shared" si="164"/>
        <v>287.55600269000001</v>
      </c>
      <c r="Y395" s="478">
        <f t="shared" si="165"/>
        <v>23.004480215200001</v>
      </c>
      <c r="Z395" s="478">
        <f t="shared" si="166"/>
        <v>310.56048290519999</v>
      </c>
      <c r="AA395" s="478">
        <f t="shared" si="167"/>
        <v>9.3168144871559999</v>
      </c>
      <c r="AB395" s="478">
        <f t="shared" si="168"/>
        <v>319.87729739235601</v>
      </c>
      <c r="AC395" s="478">
        <f t="shared" si="169"/>
        <v>57.57791353062408</v>
      </c>
      <c r="AD395" s="478">
        <f t="shared" si="170"/>
        <v>377.45521092298009</v>
      </c>
      <c r="AE395" s="404">
        <v>2.3764958900000002</v>
      </c>
      <c r="AF395" s="502">
        <f t="shared" si="171"/>
        <v>897.02075741754538</v>
      </c>
      <c r="AG395" s="295"/>
      <c r="AI395" s="504">
        <f t="shared" si="172"/>
        <v>250.35033866107892</v>
      </c>
      <c r="AJ395" s="328" t="s">
        <v>292</v>
      </c>
      <c r="AK395" s="311">
        <v>2.3764958900000002</v>
      </c>
      <c r="AL395" s="435"/>
      <c r="AM395" s="435"/>
      <c r="AN395" s="435"/>
      <c r="AO395" s="435"/>
      <c r="AP395" s="435"/>
      <c r="AQ395" s="435"/>
      <c r="AR395" s="435"/>
      <c r="AS395" s="435"/>
      <c r="AT395" s="435"/>
      <c r="AU395" s="435"/>
      <c r="AV395" s="404">
        <f>AK395*AV390</f>
        <v>2.3764958900000002</v>
      </c>
      <c r="AW395" s="435"/>
      <c r="AX395" s="312"/>
    </row>
    <row r="396" spans="1:50" s="293" customFormat="1" ht="72" customHeight="1">
      <c r="A396" s="523">
        <v>130</v>
      </c>
      <c r="B396" s="313" t="s">
        <v>761</v>
      </c>
      <c r="C396" s="314" t="s">
        <v>292</v>
      </c>
      <c r="D396" s="315">
        <v>4.7902975000000003</v>
      </c>
      <c r="E396" s="291">
        <f t="shared" si="153"/>
        <v>94.32</v>
      </c>
      <c r="F396" s="324">
        <v>451.82086020000003</v>
      </c>
      <c r="G396" s="8">
        <f t="shared" si="154"/>
        <v>45.182086020000007</v>
      </c>
      <c r="H396" s="8">
        <f t="shared" si="155"/>
        <v>497.00294622000001</v>
      </c>
      <c r="I396" s="8">
        <f t="shared" si="156"/>
        <v>39.760235697600002</v>
      </c>
      <c r="J396" s="8">
        <f t="shared" si="157"/>
        <v>536.76318191760004</v>
      </c>
      <c r="K396" s="79">
        <f t="shared" si="158"/>
        <v>16.102895457528</v>
      </c>
      <c r="L396" s="8">
        <f t="shared" si="159"/>
        <v>552.86607737512804</v>
      </c>
      <c r="M396" s="8">
        <f t="shared" si="160"/>
        <v>99.515893927523038</v>
      </c>
      <c r="N396" s="8">
        <f t="shared" si="161"/>
        <v>652.3819713026511</v>
      </c>
      <c r="O396" s="399">
        <v>1</v>
      </c>
      <c r="P396" s="400">
        <f t="shared" si="162"/>
        <v>652.3819713026511</v>
      </c>
      <c r="Q396" s="317"/>
      <c r="S396" s="304" t="s">
        <v>292</v>
      </c>
      <c r="T396" s="315">
        <v>4.7902975000000003</v>
      </c>
      <c r="U396" s="435">
        <v>80</v>
      </c>
      <c r="V396" s="432">
        <f t="shared" si="173"/>
        <v>383.22380000000004</v>
      </c>
      <c r="W396" s="432">
        <f t="shared" si="163"/>
        <v>38.322380000000003</v>
      </c>
      <c r="X396" s="432">
        <f t="shared" si="164"/>
        <v>421.54618000000005</v>
      </c>
      <c r="Y396" s="478">
        <f t="shared" si="165"/>
        <v>33.723694400000007</v>
      </c>
      <c r="Z396" s="478">
        <f t="shared" si="166"/>
        <v>455.26987440000005</v>
      </c>
      <c r="AA396" s="478">
        <f t="shared" si="167"/>
        <v>13.658096232</v>
      </c>
      <c r="AB396" s="478">
        <f t="shared" si="168"/>
        <v>468.92797063200004</v>
      </c>
      <c r="AC396" s="478">
        <f t="shared" si="169"/>
        <v>84.407034713759998</v>
      </c>
      <c r="AD396" s="478">
        <f t="shared" si="170"/>
        <v>553.33500534576001</v>
      </c>
      <c r="AE396" s="399">
        <v>1</v>
      </c>
      <c r="AF396" s="502">
        <f t="shared" si="171"/>
        <v>553.33500534576001</v>
      </c>
      <c r="AG396" s="295"/>
      <c r="AI396" s="504">
        <f t="shared" si="172"/>
        <v>99.046965956891086</v>
      </c>
      <c r="AJ396" s="314" t="s">
        <v>292</v>
      </c>
      <c r="AK396" s="315">
        <v>4.7902975000000003</v>
      </c>
      <c r="AL396" s="435"/>
      <c r="AM396" s="435"/>
      <c r="AN396" s="435"/>
      <c r="AO396" s="435"/>
      <c r="AP396" s="435"/>
      <c r="AQ396" s="435"/>
      <c r="AR396" s="435"/>
      <c r="AS396" s="435"/>
      <c r="AT396" s="435"/>
      <c r="AU396" s="435"/>
      <c r="AV396" s="399">
        <v>1</v>
      </c>
      <c r="AW396" s="435"/>
      <c r="AX396" s="317"/>
    </row>
    <row r="397" spans="1:50" s="293" customFormat="1" ht="18.75" customHeight="1">
      <c r="A397" s="517"/>
      <c r="B397" s="338" t="s">
        <v>452</v>
      </c>
      <c r="C397" s="332"/>
      <c r="D397" s="290"/>
      <c r="E397" s="291"/>
      <c r="F397" s="320"/>
      <c r="G397" s="16"/>
      <c r="H397" s="16"/>
      <c r="I397" s="16"/>
      <c r="J397" s="16"/>
      <c r="K397" s="143"/>
      <c r="L397" s="16"/>
      <c r="M397" s="16"/>
      <c r="N397" s="16"/>
      <c r="O397" s="402"/>
      <c r="P397" s="414"/>
      <c r="Q397" s="292"/>
      <c r="S397" s="444"/>
      <c r="T397" s="290"/>
      <c r="U397" s="435"/>
      <c r="V397" s="432">
        <f t="shared" si="173"/>
        <v>0</v>
      </c>
      <c r="W397" s="432">
        <f t="shared" si="163"/>
        <v>0</v>
      </c>
      <c r="X397" s="432">
        <f t="shared" si="164"/>
        <v>0</v>
      </c>
      <c r="Y397" s="478">
        <f t="shared" si="165"/>
        <v>0</v>
      </c>
      <c r="Z397" s="478">
        <f t="shared" si="166"/>
        <v>0</v>
      </c>
      <c r="AA397" s="478">
        <f t="shared" si="167"/>
        <v>0</v>
      </c>
      <c r="AB397" s="478">
        <f t="shared" si="168"/>
        <v>0</v>
      </c>
      <c r="AC397" s="478">
        <f t="shared" si="169"/>
        <v>0</v>
      </c>
      <c r="AD397" s="478">
        <f t="shared" si="170"/>
        <v>0</v>
      </c>
      <c r="AE397" s="402"/>
      <c r="AF397" s="502">
        <f t="shared" si="171"/>
        <v>0</v>
      </c>
      <c r="AG397" s="295"/>
      <c r="AI397" s="504">
        <f t="shared" si="172"/>
        <v>0</v>
      </c>
      <c r="AJ397" s="332"/>
      <c r="AK397" s="290"/>
      <c r="AL397" s="435"/>
      <c r="AM397" s="435"/>
      <c r="AN397" s="435"/>
      <c r="AO397" s="435"/>
      <c r="AP397" s="435"/>
      <c r="AQ397" s="435"/>
      <c r="AR397" s="435"/>
      <c r="AS397" s="435"/>
      <c r="AT397" s="435"/>
      <c r="AU397" s="435"/>
      <c r="AV397" s="402"/>
      <c r="AW397" s="435"/>
      <c r="AX397" s="292"/>
    </row>
    <row r="398" spans="1:50" s="293" customFormat="1" ht="18.75" customHeight="1">
      <c r="A398" s="517" t="s">
        <v>507</v>
      </c>
      <c r="B398" s="307" t="s">
        <v>383</v>
      </c>
      <c r="C398" s="308" t="s">
        <v>64</v>
      </c>
      <c r="D398" s="290">
        <v>5</v>
      </c>
      <c r="E398" s="291">
        <f t="shared" si="153"/>
        <v>186.9</v>
      </c>
      <c r="F398" s="320">
        <v>934.5</v>
      </c>
      <c r="G398" s="10">
        <f t="shared" si="154"/>
        <v>93.45</v>
      </c>
      <c r="H398" s="10">
        <f t="shared" si="155"/>
        <v>1027.95</v>
      </c>
      <c r="I398" s="10">
        <f t="shared" si="156"/>
        <v>82.236000000000004</v>
      </c>
      <c r="J398" s="10">
        <f t="shared" si="157"/>
        <v>1110.1860000000001</v>
      </c>
      <c r="K398" s="65">
        <f t="shared" si="158"/>
        <v>33.305580000000006</v>
      </c>
      <c r="L398" s="10">
        <f t="shared" si="159"/>
        <v>1143.4915800000001</v>
      </c>
      <c r="M398" s="10">
        <f t="shared" si="160"/>
        <v>205.82848440000001</v>
      </c>
      <c r="N398" s="10">
        <f t="shared" si="161"/>
        <v>1349.3200644000001</v>
      </c>
      <c r="O398" s="402">
        <v>5</v>
      </c>
      <c r="P398" s="414">
        <f t="shared" si="162"/>
        <v>6746.6003220000002</v>
      </c>
      <c r="Q398" s="292"/>
      <c r="S398" s="445" t="s">
        <v>64</v>
      </c>
      <c r="T398" s="290">
        <v>5</v>
      </c>
      <c r="U398" s="435">
        <v>150</v>
      </c>
      <c r="V398" s="432">
        <f t="shared" si="173"/>
        <v>750</v>
      </c>
      <c r="W398" s="432">
        <f t="shared" si="163"/>
        <v>75</v>
      </c>
      <c r="X398" s="432">
        <f t="shared" si="164"/>
        <v>825</v>
      </c>
      <c r="Y398" s="478">
        <f t="shared" si="165"/>
        <v>66</v>
      </c>
      <c r="Z398" s="478">
        <f t="shared" si="166"/>
        <v>891</v>
      </c>
      <c r="AA398" s="478">
        <f t="shared" si="167"/>
        <v>26.73</v>
      </c>
      <c r="AB398" s="478">
        <f t="shared" si="168"/>
        <v>917.73</v>
      </c>
      <c r="AC398" s="478">
        <f t="shared" si="169"/>
        <v>165.19139999999999</v>
      </c>
      <c r="AD398" s="478">
        <f t="shared" si="170"/>
        <v>1082.9213999999999</v>
      </c>
      <c r="AE398" s="402">
        <v>5</v>
      </c>
      <c r="AF398" s="502">
        <f t="shared" si="171"/>
        <v>5414.607</v>
      </c>
      <c r="AG398" s="295"/>
      <c r="AI398" s="504">
        <f t="shared" si="172"/>
        <v>1331.9933220000003</v>
      </c>
      <c r="AJ398" s="308" t="s">
        <v>64</v>
      </c>
      <c r="AK398" s="290">
        <v>5</v>
      </c>
      <c r="AL398" s="435"/>
      <c r="AM398" s="435"/>
      <c r="AN398" s="435"/>
      <c r="AO398" s="435"/>
      <c r="AP398" s="435"/>
      <c r="AQ398" s="435"/>
      <c r="AR398" s="435"/>
      <c r="AS398" s="435"/>
      <c r="AT398" s="435"/>
      <c r="AU398" s="435"/>
      <c r="AV398" s="402">
        <v>5</v>
      </c>
      <c r="AW398" s="435"/>
      <c r="AX398" s="292"/>
    </row>
    <row r="399" spans="1:50" s="293" customFormat="1" ht="18.75" customHeight="1">
      <c r="A399" s="517" t="s">
        <v>508</v>
      </c>
      <c r="B399" s="307" t="s">
        <v>387</v>
      </c>
      <c r="C399" s="308" t="s">
        <v>64</v>
      </c>
      <c r="D399" s="290">
        <v>1</v>
      </c>
      <c r="E399" s="291">
        <f t="shared" si="153"/>
        <v>140.88256451612904</v>
      </c>
      <c r="F399" s="320">
        <v>140.88256451612904</v>
      </c>
      <c r="G399" s="10">
        <f t="shared" si="154"/>
        <v>14.088256451612905</v>
      </c>
      <c r="H399" s="10">
        <f t="shared" si="155"/>
        <v>154.97082096774193</v>
      </c>
      <c r="I399" s="10">
        <f t="shared" si="156"/>
        <v>12.397665677419354</v>
      </c>
      <c r="J399" s="10">
        <f t="shared" si="157"/>
        <v>167.36848664516128</v>
      </c>
      <c r="K399" s="65">
        <f t="shared" si="158"/>
        <v>5.0210545993548381</v>
      </c>
      <c r="L399" s="10">
        <f t="shared" si="159"/>
        <v>172.38954124451612</v>
      </c>
      <c r="M399" s="10">
        <f t="shared" si="160"/>
        <v>31.0301174240129</v>
      </c>
      <c r="N399" s="10">
        <f t="shared" si="161"/>
        <v>203.41965866852902</v>
      </c>
      <c r="O399" s="402">
        <v>1</v>
      </c>
      <c r="P399" s="414">
        <f t="shared" si="162"/>
        <v>203.41965866852902</v>
      </c>
      <c r="Q399" s="292"/>
      <c r="S399" s="445" t="s">
        <v>64</v>
      </c>
      <c r="T399" s="290">
        <v>1</v>
      </c>
      <c r="U399" s="435">
        <v>50</v>
      </c>
      <c r="V399" s="432">
        <f t="shared" si="173"/>
        <v>50</v>
      </c>
      <c r="W399" s="432">
        <f t="shared" si="163"/>
        <v>5</v>
      </c>
      <c r="X399" s="432">
        <f t="shared" si="164"/>
        <v>55</v>
      </c>
      <c r="Y399" s="478">
        <f t="shared" si="165"/>
        <v>4.4000000000000004</v>
      </c>
      <c r="Z399" s="478">
        <f t="shared" si="166"/>
        <v>59.4</v>
      </c>
      <c r="AA399" s="478">
        <f t="shared" si="167"/>
        <v>1.7819999999999998</v>
      </c>
      <c r="AB399" s="478">
        <f t="shared" si="168"/>
        <v>61.181999999999995</v>
      </c>
      <c r="AC399" s="478">
        <f t="shared" si="169"/>
        <v>11.012759999999998</v>
      </c>
      <c r="AD399" s="478">
        <f t="shared" si="170"/>
        <v>72.194759999999988</v>
      </c>
      <c r="AE399" s="402">
        <v>1</v>
      </c>
      <c r="AF399" s="502">
        <f t="shared" si="171"/>
        <v>72.194759999999988</v>
      </c>
      <c r="AG399" s="295"/>
      <c r="AI399" s="504">
        <f t="shared" si="172"/>
        <v>131.22489866852902</v>
      </c>
      <c r="AJ399" s="308" t="s">
        <v>64</v>
      </c>
      <c r="AK399" s="290">
        <v>1</v>
      </c>
      <c r="AL399" s="435"/>
      <c r="AM399" s="435"/>
      <c r="AN399" s="435"/>
      <c r="AO399" s="435"/>
      <c r="AP399" s="435"/>
      <c r="AQ399" s="435"/>
      <c r="AR399" s="435"/>
      <c r="AS399" s="435"/>
      <c r="AT399" s="435"/>
      <c r="AU399" s="435"/>
      <c r="AV399" s="402">
        <v>1</v>
      </c>
      <c r="AW399" s="435"/>
      <c r="AX399" s="292"/>
    </row>
    <row r="400" spans="1:50" s="293" customFormat="1" ht="36" customHeight="1">
      <c r="A400" s="517" t="s">
        <v>509</v>
      </c>
      <c r="B400" s="307" t="s">
        <v>384</v>
      </c>
      <c r="C400" s="308" t="s">
        <v>64</v>
      </c>
      <c r="D400" s="290">
        <v>1</v>
      </c>
      <c r="E400" s="291">
        <f t="shared" si="153"/>
        <v>0</v>
      </c>
      <c r="F400" s="320">
        <v>0</v>
      </c>
      <c r="G400" s="10"/>
      <c r="H400" s="10"/>
      <c r="I400" s="10"/>
      <c r="J400" s="10"/>
      <c r="K400" s="65"/>
      <c r="L400" s="10"/>
      <c r="M400" s="10"/>
      <c r="N400" s="10"/>
      <c r="O400" s="402">
        <v>1</v>
      </c>
      <c r="P400" s="414"/>
      <c r="Q400" s="292" t="s">
        <v>148</v>
      </c>
      <c r="S400" s="445" t="s">
        <v>64</v>
      </c>
      <c r="T400" s="290">
        <v>1</v>
      </c>
      <c r="U400" s="435">
        <v>0</v>
      </c>
      <c r="V400" s="432">
        <f t="shared" si="173"/>
        <v>0</v>
      </c>
      <c r="W400" s="432">
        <f t="shared" si="163"/>
        <v>0</v>
      </c>
      <c r="X400" s="432">
        <f t="shared" si="164"/>
        <v>0</v>
      </c>
      <c r="Y400" s="478">
        <f t="shared" si="165"/>
        <v>0</v>
      </c>
      <c r="Z400" s="478">
        <f t="shared" si="166"/>
        <v>0</v>
      </c>
      <c r="AA400" s="478">
        <f t="shared" si="167"/>
        <v>0</v>
      </c>
      <c r="AB400" s="478">
        <f t="shared" si="168"/>
        <v>0</v>
      </c>
      <c r="AC400" s="478">
        <f t="shared" si="169"/>
        <v>0</v>
      </c>
      <c r="AD400" s="478">
        <f t="shared" si="170"/>
        <v>0</v>
      </c>
      <c r="AE400" s="402">
        <v>1</v>
      </c>
      <c r="AF400" s="502">
        <f t="shared" si="171"/>
        <v>0</v>
      </c>
      <c r="AG400" s="295" t="s">
        <v>148</v>
      </c>
      <c r="AI400" s="504">
        <f t="shared" si="172"/>
        <v>0</v>
      </c>
      <c r="AJ400" s="308" t="s">
        <v>64</v>
      </c>
      <c r="AK400" s="290">
        <v>1</v>
      </c>
      <c r="AL400" s="435"/>
      <c r="AM400" s="435"/>
      <c r="AN400" s="435"/>
      <c r="AO400" s="435"/>
      <c r="AP400" s="435"/>
      <c r="AQ400" s="435"/>
      <c r="AR400" s="435"/>
      <c r="AS400" s="435"/>
      <c r="AT400" s="435"/>
      <c r="AU400" s="435"/>
      <c r="AV400" s="402">
        <v>1</v>
      </c>
      <c r="AW400" s="435"/>
      <c r="AX400" s="292" t="s">
        <v>148</v>
      </c>
    </row>
    <row r="401" spans="1:50" s="293" customFormat="1" ht="18.75" customHeight="1">
      <c r="A401" s="517" t="s">
        <v>510</v>
      </c>
      <c r="B401" s="307" t="s">
        <v>385</v>
      </c>
      <c r="C401" s="308" t="s">
        <v>64</v>
      </c>
      <c r="D401" s="320">
        <v>1</v>
      </c>
      <c r="E401" s="291">
        <f t="shared" si="153"/>
        <v>213.57</v>
      </c>
      <c r="F401" s="320">
        <v>213.57</v>
      </c>
      <c r="G401" s="10">
        <f t="shared" si="154"/>
        <v>21.356999999999999</v>
      </c>
      <c r="H401" s="10">
        <f t="shared" si="155"/>
        <v>234.92699999999999</v>
      </c>
      <c r="I401" s="10">
        <f t="shared" si="156"/>
        <v>18.794160000000002</v>
      </c>
      <c r="J401" s="10">
        <f t="shared" si="157"/>
        <v>253.72116</v>
      </c>
      <c r="K401" s="65">
        <f t="shared" si="158"/>
        <v>7.6116348</v>
      </c>
      <c r="L401" s="10">
        <f t="shared" si="159"/>
        <v>261.33279479999999</v>
      </c>
      <c r="M401" s="10">
        <f t="shared" si="160"/>
        <v>47.039903063999994</v>
      </c>
      <c r="N401" s="10">
        <f t="shared" si="161"/>
        <v>308.37269786399997</v>
      </c>
      <c r="O401" s="402">
        <v>1</v>
      </c>
      <c r="P401" s="414">
        <f t="shared" si="162"/>
        <v>308.37269786399997</v>
      </c>
      <c r="Q401" s="292"/>
      <c r="S401" s="445" t="s">
        <v>64</v>
      </c>
      <c r="T401" s="290">
        <v>1</v>
      </c>
      <c r="U401" s="435">
        <v>150</v>
      </c>
      <c r="V401" s="432">
        <f t="shared" si="173"/>
        <v>150</v>
      </c>
      <c r="W401" s="432">
        <f t="shared" si="163"/>
        <v>15</v>
      </c>
      <c r="X401" s="432">
        <f t="shared" si="164"/>
        <v>165</v>
      </c>
      <c r="Y401" s="478">
        <f t="shared" si="165"/>
        <v>13.200000000000001</v>
      </c>
      <c r="Z401" s="478">
        <f t="shared" si="166"/>
        <v>178.2</v>
      </c>
      <c r="AA401" s="478">
        <f t="shared" si="167"/>
        <v>5.3459999999999992</v>
      </c>
      <c r="AB401" s="478">
        <f t="shared" si="168"/>
        <v>183.54599999999999</v>
      </c>
      <c r="AC401" s="478">
        <f t="shared" si="169"/>
        <v>33.03828</v>
      </c>
      <c r="AD401" s="478">
        <f t="shared" si="170"/>
        <v>216.58427999999998</v>
      </c>
      <c r="AE401" s="402">
        <v>1</v>
      </c>
      <c r="AF401" s="502">
        <f t="shared" si="171"/>
        <v>216.58427999999998</v>
      </c>
      <c r="AG401" s="295"/>
      <c r="AI401" s="504">
        <f t="shared" si="172"/>
        <v>91.788417863999996</v>
      </c>
      <c r="AJ401" s="308" t="s">
        <v>64</v>
      </c>
      <c r="AK401" s="320">
        <v>1</v>
      </c>
      <c r="AL401" s="435"/>
      <c r="AM401" s="435"/>
      <c r="AN401" s="435"/>
      <c r="AO401" s="435"/>
      <c r="AP401" s="435"/>
      <c r="AQ401" s="435"/>
      <c r="AR401" s="435"/>
      <c r="AS401" s="435"/>
      <c r="AT401" s="435"/>
      <c r="AU401" s="435"/>
      <c r="AV401" s="402">
        <v>1</v>
      </c>
      <c r="AW401" s="435"/>
      <c r="AX401" s="292"/>
    </row>
    <row r="402" spans="1:50" s="293" customFormat="1" ht="19.5" customHeight="1" thickBot="1">
      <c r="A402" s="517" t="s">
        <v>721</v>
      </c>
      <c r="B402" s="341" t="s">
        <v>378</v>
      </c>
      <c r="C402" s="330" t="s">
        <v>292</v>
      </c>
      <c r="D402" s="288">
        <v>2.5101158900000002</v>
      </c>
      <c r="E402" s="291">
        <f t="shared" ref="E402:E465" si="174">F402/D402</f>
        <v>140.69999999999999</v>
      </c>
      <c r="F402" s="326">
        <v>353.173305723</v>
      </c>
      <c r="G402" s="81">
        <f t="shared" si="154"/>
        <v>35.317330572300001</v>
      </c>
      <c r="H402" s="81">
        <f t="shared" si="155"/>
        <v>388.49063629530002</v>
      </c>
      <c r="I402" s="81">
        <f t="shared" si="156"/>
        <v>31.079250903624004</v>
      </c>
      <c r="J402" s="81">
        <f t="shared" si="157"/>
        <v>419.56988719892405</v>
      </c>
      <c r="K402" s="115">
        <f t="shared" si="158"/>
        <v>12.58709661596772</v>
      </c>
      <c r="L402" s="81">
        <f t="shared" si="159"/>
        <v>432.15698381489176</v>
      </c>
      <c r="M402" s="81">
        <f t="shared" si="160"/>
        <v>77.788257086680517</v>
      </c>
      <c r="N402" s="81">
        <f t="shared" si="161"/>
        <v>509.94524090157228</v>
      </c>
      <c r="O402" s="406">
        <f>D402*O396</f>
        <v>2.5101158900000002</v>
      </c>
      <c r="P402" s="415">
        <f t="shared" si="162"/>
        <v>1280.0216522169146</v>
      </c>
      <c r="Q402" s="289"/>
      <c r="S402" s="445" t="s">
        <v>292</v>
      </c>
      <c r="T402" s="288">
        <v>2.5101158900000002</v>
      </c>
      <c r="U402" s="435">
        <v>110</v>
      </c>
      <c r="V402" s="432">
        <f t="shared" si="173"/>
        <v>276.11274790000004</v>
      </c>
      <c r="W402" s="432">
        <f t="shared" si="163"/>
        <v>27.611274790000007</v>
      </c>
      <c r="X402" s="432">
        <f t="shared" si="164"/>
        <v>303.72402269000003</v>
      </c>
      <c r="Y402" s="478">
        <f t="shared" si="165"/>
        <v>24.297921815200002</v>
      </c>
      <c r="Z402" s="478">
        <f t="shared" si="166"/>
        <v>328.02194450520005</v>
      </c>
      <c r="AA402" s="478">
        <f t="shared" si="167"/>
        <v>9.840658335156002</v>
      </c>
      <c r="AB402" s="478">
        <f t="shared" si="168"/>
        <v>337.86260284035603</v>
      </c>
      <c r="AC402" s="478">
        <f t="shared" si="169"/>
        <v>60.815268511264087</v>
      </c>
      <c r="AD402" s="478">
        <f t="shared" si="170"/>
        <v>398.67787135162013</v>
      </c>
      <c r="AE402" s="406">
        <v>2.5101158900000002</v>
      </c>
      <c r="AF402" s="502">
        <f t="shared" si="171"/>
        <v>1000.7276598710775</v>
      </c>
      <c r="AG402" s="295"/>
      <c r="AI402" s="504">
        <f t="shared" si="172"/>
        <v>279.29399234583707</v>
      </c>
      <c r="AJ402" s="330" t="s">
        <v>292</v>
      </c>
      <c r="AK402" s="288">
        <v>2.5101158900000002</v>
      </c>
      <c r="AL402" s="435"/>
      <c r="AM402" s="435"/>
      <c r="AN402" s="435"/>
      <c r="AO402" s="435"/>
      <c r="AP402" s="435"/>
      <c r="AQ402" s="435"/>
      <c r="AR402" s="435"/>
      <c r="AS402" s="435"/>
      <c r="AT402" s="435"/>
      <c r="AU402" s="435"/>
      <c r="AV402" s="406">
        <f>AK402*AV396</f>
        <v>2.5101158900000002</v>
      </c>
      <c r="AW402" s="435"/>
      <c r="AX402" s="289"/>
    </row>
    <row r="403" spans="1:50" s="293" customFormat="1" ht="72" customHeight="1">
      <c r="A403" s="523">
        <v>131</v>
      </c>
      <c r="B403" s="322" t="s">
        <v>389</v>
      </c>
      <c r="C403" s="323" t="s">
        <v>292</v>
      </c>
      <c r="D403" s="290">
        <v>4.7554100000000004</v>
      </c>
      <c r="E403" s="291">
        <f t="shared" si="174"/>
        <v>75.135999999999996</v>
      </c>
      <c r="F403" s="320">
        <v>357.30248576000002</v>
      </c>
      <c r="G403" s="16">
        <f t="shared" si="154"/>
        <v>35.730248576000001</v>
      </c>
      <c r="H403" s="16">
        <f t="shared" si="155"/>
        <v>393.03273433600003</v>
      </c>
      <c r="I403" s="16">
        <f t="shared" si="156"/>
        <v>31.442618746880004</v>
      </c>
      <c r="J403" s="16">
        <f t="shared" si="157"/>
        <v>424.47535308288002</v>
      </c>
      <c r="K403" s="143">
        <f t="shared" si="158"/>
        <v>12.7342605924864</v>
      </c>
      <c r="L403" s="16">
        <f t="shared" si="159"/>
        <v>437.20961367536643</v>
      </c>
      <c r="M403" s="16">
        <f t="shared" si="160"/>
        <v>78.697730461565953</v>
      </c>
      <c r="N403" s="16">
        <f t="shared" si="161"/>
        <v>515.90734413693235</v>
      </c>
      <c r="O403" s="402">
        <v>1</v>
      </c>
      <c r="P403" s="400">
        <f t="shared" si="162"/>
        <v>515.90734413693235</v>
      </c>
      <c r="Q403" s="292"/>
      <c r="S403" s="304" t="s">
        <v>292</v>
      </c>
      <c r="T403" s="290">
        <v>4.7554100000000004</v>
      </c>
      <c r="U403" s="435">
        <v>120</v>
      </c>
      <c r="V403" s="432">
        <f t="shared" si="173"/>
        <v>570.64920000000006</v>
      </c>
      <c r="W403" s="432">
        <f t="shared" si="163"/>
        <v>57.064920000000008</v>
      </c>
      <c r="X403" s="432">
        <f t="shared" si="164"/>
        <v>627.71412000000009</v>
      </c>
      <c r="Y403" s="478">
        <f t="shared" si="165"/>
        <v>50.217129600000007</v>
      </c>
      <c r="Z403" s="478">
        <f t="shared" si="166"/>
        <v>677.93124960000011</v>
      </c>
      <c r="AA403" s="478">
        <f t="shared" si="167"/>
        <v>20.337937488000001</v>
      </c>
      <c r="AB403" s="478">
        <f t="shared" si="168"/>
        <v>698.26918708800008</v>
      </c>
      <c r="AC403" s="478">
        <f t="shared" si="169"/>
        <v>125.68845367584001</v>
      </c>
      <c r="AD403" s="478">
        <f t="shared" si="170"/>
        <v>823.95764076384012</v>
      </c>
      <c r="AE403" s="402">
        <v>1</v>
      </c>
      <c r="AF403" s="502">
        <f t="shared" si="171"/>
        <v>823.95764076384012</v>
      </c>
      <c r="AG403" s="295"/>
      <c r="AI403" s="504">
        <f t="shared" si="172"/>
        <v>-308.05029662690777</v>
      </c>
      <c r="AJ403" s="323" t="s">
        <v>292</v>
      </c>
      <c r="AK403" s="290">
        <v>4.7554100000000004</v>
      </c>
      <c r="AL403" s="435"/>
      <c r="AM403" s="435"/>
      <c r="AN403" s="435"/>
      <c r="AO403" s="435"/>
      <c r="AP403" s="435"/>
      <c r="AQ403" s="435"/>
      <c r="AR403" s="435"/>
      <c r="AS403" s="435"/>
      <c r="AT403" s="435"/>
      <c r="AU403" s="435"/>
      <c r="AV403" s="402">
        <v>1</v>
      </c>
      <c r="AW403" s="435"/>
      <c r="AX403" s="292"/>
    </row>
    <row r="404" spans="1:50" s="293" customFormat="1" ht="18.75" customHeight="1">
      <c r="A404" s="517"/>
      <c r="B404" s="338" t="s">
        <v>452</v>
      </c>
      <c r="C404" s="332"/>
      <c r="D404" s="290"/>
      <c r="E404" s="291"/>
      <c r="F404" s="320"/>
      <c r="G404" s="16"/>
      <c r="H404" s="16"/>
      <c r="I404" s="16"/>
      <c r="J404" s="16"/>
      <c r="K404" s="143"/>
      <c r="L404" s="16"/>
      <c r="M404" s="16"/>
      <c r="N404" s="16"/>
      <c r="O404" s="402"/>
      <c r="P404" s="414"/>
      <c r="Q404" s="292"/>
      <c r="S404" s="444"/>
      <c r="T404" s="290"/>
      <c r="U404" s="435"/>
      <c r="V404" s="432">
        <f t="shared" si="173"/>
        <v>0</v>
      </c>
      <c r="W404" s="432">
        <f t="shared" si="163"/>
        <v>0</v>
      </c>
      <c r="X404" s="432">
        <f t="shared" si="164"/>
        <v>0</v>
      </c>
      <c r="Y404" s="478">
        <f t="shared" si="165"/>
        <v>0</v>
      </c>
      <c r="Z404" s="478">
        <f t="shared" si="166"/>
        <v>0</v>
      </c>
      <c r="AA404" s="478">
        <f t="shared" si="167"/>
        <v>0</v>
      </c>
      <c r="AB404" s="478">
        <f t="shared" si="168"/>
        <v>0</v>
      </c>
      <c r="AC404" s="478">
        <f t="shared" si="169"/>
        <v>0</v>
      </c>
      <c r="AD404" s="478">
        <f t="shared" si="170"/>
        <v>0</v>
      </c>
      <c r="AE404" s="402"/>
      <c r="AF404" s="502">
        <f t="shared" si="171"/>
        <v>0</v>
      </c>
      <c r="AG404" s="295"/>
      <c r="AI404" s="504">
        <f t="shared" si="172"/>
        <v>0</v>
      </c>
      <c r="AJ404" s="332"/>
      <c r="AK404" s="290"/>
      <c r="AL404" s="435"/>
      <c r="AM404" s="435"/>
      <c r="AN404" s="435"/>
      <c r="AO404" s="435"/>
      <c r="AP404" s="435"/>
      <c r="AQ404" s="435"/>
      <c r="AR404" s="435"/>
      <c r="AS404" s="435"/>
      <c r="AT404" s="435"/>
      <c r="AU404" s="435"/>
      <c r="AV404" s="402"/>
      <c r="AW404" s="435"/>
      <c r="AX404" s="292"/>
    </row>
    <row r="405" spans="1:50" s="293" customFormat="1" ht="18.75" customHeight="1">
      <c r="A405" s="517" t="s">
        <v>511</v>
      </c>
      <c r="B405" s="307" t="s">
        <v>394</v>
      </c>
      <c r="C405" s="308" t="s">
        <v>64</v>
      </c>
      <c r="D405" s="290">
        <v>1</v>
      </c>
      <c r="E405" s="291">
        <f t="shared" si="174"/>
        <v>284.74950000000001</v>
      </c>
      <c r="F405" s="133">
        <v>284.74950000000001</v>
      </c>
      <c r="G405" s="10">
        <f t="shared" si="154"/>
        <v>28.474950000000003</v>
      </c>
      <c r="H405" s="10">
        <f t="shared" si="155"/>
        <v>313.22444999999999</v>
      </c>
      <c r="I405" s="10">
        <f t="shared" si="156"/>
        <v>25.057956000000001</v>
      </c>
      <c r="J405" s="10">
        <f t="shared" si="157"/>
        <v>338.28240599999998</v>
      </c>
      <c r="K405" s="65">
        <f t="shared" si="158"/>
        <v>10.148472179999999</v>
      </c>
      <c r="L405" s="10">
        <f t="shared" si="159"/>
        <v>348.43087817999998</v>
      </c>
      <c r="M405" s="10">
        <f t="shared" si="160"/>
        <v>62.717558072399996</v>
      </c>
      <c r="N405" s="10">
        <f t="shared" si="161"/>
        <v>411.14843625239996</v>
      </c>
      <c r="O405" s="402">
        <v>1</v>
      </c>
      <c r="P405" s="414">
        <f t="shared" si="162"/>
        <v>411.14843625239996</v>
      </c>
      <c r="Q405" s="292"/>
      <c r="S405" s="445" t="s">
        <v>64</v>
      </c>
      <c r="T405" s="290">
        <v>1</v>
      </c>
      <c r="U405" s="435">
        <v>180</v>
      </c>
      <c r="V405" s="432">
        <f t="shared" si="173"/>
        <v>180</v>
      </c>
      <c r="W405" s="432">
        <f t="shared" si="163"/>
        <v>18</v>
      </c>
      <c r="X405" s="432">
        <f t="shared" si="164"/>
        <v>198</v>
      </c>
      <c r="Y405" s="478">
        <f t="shared" si="165"/>
        <v>15.84</v>
      </c>
      <c r="Z405" s="478">
        <f t="shared" si="166"/>
        <v>213.84</v>
      </c>
      <c r="AA405" s="478">
        <f t="shared" si="167"/>
        <v>6.4151999999999996</v>
      </c>
      <c r="AB405" s="478">
        <f t="shared" si="168"/>
        <v>220.2552</v>
      </c>
      <c r="AC405" s="478">
        <f t="shared" si="169"/>
        <v>39.645935999999999</v>
      </c>
      <c r="AD405" s="478">
        <f t="shared" si="170"/>
        <v>259.90113600000001</v>
      </c>
      <c r="AE405" s="402">
        <v>1</v>
      </c>
      <c r="AF405" s="502">
        <f t="shared" si="171"/>
        <v>259.90113600000001</v>
      </c>
      <c r="AG405" s="295"/>
      <c r="AI405" s="504">
        <f t="shared" si="172"/>
        <v>151.24730025239995</v>
      </c>
      <c r="AJ405" s="308" t="s">
        <v>64</v>
      </c>
      <c r="AK405" s="290">
        <v>1</v>
      </c>
      <c r="AL405" s="435"/>
      <c r="AM405" s="435"/>
      <c r="AN405" s="435"/>
      <c r="AO405" s="435"/>
      <c r="AP405" s="435"/>
      <c r="AQ405" s="435"/>
      <c r="AR405" s="435"/>
      <c r="AS405" s="435"/>
      <c r="AT405" s="435"/>
      <c r="AU405" s="435"/>
      <c r="AV405" s="402">
        <v>1</v>
      </c>
      <c r="AW405" s="435"/>
      <c r="AX405" s="292"/>
    </row>
    <row r="406" spans="1:50" s="293" customFormat="1" ht="36" customHeight="1">
      <c r="A406" s="517" t="s">
        <v>512</v>
      </c>
      <c r="B406" s="307" t="s">
        <v>391</v>
      </c>
      <c r="C406" s="308" t="s">
        <v>64</v>
      </c>
      <c r="D406" s="290">
        <v>1</v>
      </c>
      <c r="E406" s="291">
        <f t="shared" si="174"/>
        <v>0</v>
      </c>
      <c r="F406" s="320">
        <v>0</v>
      </c>
      <c r="G406" s="10"/>
      <c r="H406" s="10"/>
      <c r="I406" s="10"/>
      <c r="J406" s="10"/>
      <c r="K406" s="65"/>
      <c r="L406" s="10"/>
      <c r="M406" s="10"/>
      <c r="N406" s="10"/>
      <c r="O406" s="402">
        <v>1</v>
      </c>
      <c r="P406" s="414"/>
      <c r="Q406" s="292" t="s">
        <v>148</v>
      </c>
      <c r="S406" s="445" t="s">
        <v>64</v>
      </c>
      <c r="T406" s="290">
        <v>1</v>
      </c>
      <c r="U406" s="435">
        <v>0</v>
      </c>
      <c r="V406" s="432">
        <f t="shared" si="173"/>
        <v>0</v>
      </c>
      <c r="W406" s="432">
        <f t="shared" si="163"/>
        <v>0</v>
      </c>
      <c r="X406" s="432">
        <f t="shared" si="164"/>
        <v>0</v>
      </c>
      <c r="Y406" s="478">
        <f t="shared" si="165"/>
        <v>0</v>
      </c>
      <c r="Z406" s="478">
        <f t="shared" si="166"/>
        <v>0</v>
      </c>
      <c r="AA406" s="478">
        <f t="shared" si="167"/>
        <v>0</v>
      </c>
      <c r="AB406" s="478">
        <f t="shared" si="168"/>
        <v>0</v>
      </c>
      <c r="AC406" s="478">
        <f t="shared" si="169"/>
        <v>0</v>
      </c>
      <c r="AD406" s="478">
        <f t="shared" si="170"/>
        <v>0</v>
      </c>
      <c r="AE406" s="402">
        <v>1</v>
      </c>
      <c r="AF406" s="502">
        <f t="shared" si="171"/>
        <v>0</v>
      </c>
      <c r="AG406" s="295" t="s">
        <v>148</v>
      </c>
      <c r="AI406" s="504">
        <f t="shared" si="172"/>
        <v>0</v>
      </c>
      <c r="AJ406" s="308" t="s">
        <v>64</v>
      </c>
      <c r="AK406" s="290">
        <v>1</v>
      </c>
      <c r="AL406" s="435"/>
      <c r="AM406" s="435"/>
      <c r="AN406" s="435"/>
      <c r="AO406" s="435"/>
      <c r="AP406" s="435"/>
      <c r="AQ406" s="435"/>
      <c r="AR406" s="435"/>
      <c r="AS406" s="435"/>
      <c r="AT406" s="435"/>
      <c r="AU406" s="435"/>
      <c r="AV406" s="402">
        <v>1</v>
      </c>
      <c r="AW406" s="435"/>
      <c r="AX406" s="292" t="s">
        <v>148</v>
      </c>
    </row>
    <row r="407" spans="1:50" s="293" customFormat="1" ht="18.75" customHeight="1">
      <c r="A407" s="517" t="s">
        <v>514</v>
      </c>
      <c r="B407" s="307" t="s">
        <v>392</v>
      </c>
      <c r="C407" s="308" t="s">
        <v>64</v>
      </c>
      <c r="D407" s="290">
        <v>1</v>
      </c>
      <c r="E407" s="291">
        <f t="shared" si="174"/>
        <v>293.685</v>
      </c>
      <c r="F407" s="320">
        <v>293.685</v>
      </c>
      <c r="G407" s="10">
        <f t="shared" si="154"/>
        <v>29.368500000000001</v>
      </c>
      <c r="H407" s="10">
        <f t="shared" si="155"/>
        <v>323.05349999999999</v>
      </c>
      <c r="I407" s="10">
        <f t="shared" si="156"/>
        <v>25.844279999999998</v>
      </c>
      <c r="J407" s="10">
        <f t="shared" si="157"/>
        <v>348.89778000000001</v>
      </c>
      <c r="K407" s="65">
        <f t="shared" si="158"/>
        <v>10.4669334</v>
      </c>
      <c r="L407" s="10">
        <f t="shared" si="159"/>
        <v>359.36471340000003</v>
      </c>
      <c r="M407" s="10">
        <f t="shared" si="160"/>
        <v>64.685648412000006</v>
      </c>
      <c r="N407" s="10">
        <f t="shared" si="161"/>
        <v>424.05036181200001</v>
      </c>
      <c r="O407" s="402">
        <v>1</v>
      </c>
      <c r="P407" s="414">
        <f t="shared" si="162"/>
        <v>424.05036181200001</v>
      </c>
      <c r="Q407" s="292"/>
      <c r="S407" s="445" t="s">
        <v>64</v>
      </c>
      <c r="T407" s="290">
        <v>1</v>
      </c>
      <c r="U407" s="435">
        <v>250</v>
      </c>
      <c r="V407" s="432">
        <f t="shared" si="173"/>
        <v>250</v>
      </c>
      <c r="W407" s="432">
        <f t="shared" si="163"/>
        <v>25</v>
      </c>
      <c r="X407" s="432">
        <f t="shared" si="164"/>
        <v>275</v>
      </c>
      <c r="Y407" s="478">
        <f t="shared" si="165"/>
        <v>22</v>
      </c>
      <c r="Z407" s="478">
        <f t="shared" si="166"/>
        <v>297</v>
      </c>
      <c r="AA407" s="478">
        <f t="shared" si="167"/>
        <v>8.91</v>
      </c>
      <c r="AB407" s="478">
        <f t="shared" si="168"/>
        <v>305.91000000000003</v>
      </c>
      <c r="AC407" s="478">
        <f t="shared" si="169"/>
        <v>55.063800000000001</v>
      </c>
      <c r="AD407" s="478">
        <f t="shared" si="170"/>
        <v>360.97380000000004</v>
      </c>
      <c r="AE407" s="402">
        <v>1</v>
      </c>
      <c r="AF407" s="502">
        <f t="shared" si="171"/>
        <v>360.97380000000004</v>
      </c>
      <c r="AG407" s="295"/>
      <c r="AI407" s="504">
        <f t="shared" si="172"/>
        <v>63.076561811999966</v>
      </c>
      <c r="AJ407" s="308" t="s">
        <v>64</v>
      </c>
      <c r="AK407" s="290">
        <v>1</v>
      </c>
      <c r="AL407" s="435"/>
      <c r="AM407" s="435"/>
      <c r="AN407" s="435"/>
      <c r="AO407" s="435"/>
      <c r="AP407" s="435"/>
      <c r="AQ407" s="435"/>
      <c r="AR407" s="435"/>
      <c r="AS407" s="435"/>
      <c r="AT407" s="435"/>
      <c r="AU407" s="435"/>
      <c r="AV407" s="402">
        <v>1</v>
      </c>
      <c r="AW407" s="435"/>
      <c r="AX407" s="292"/>
    </row>
    <row r="408" spans="1:50" s="293" customFormat="1" ht="19.5" customHeight="1" thickBot="1">
      <c r="A408" s="517" t="s">
        <v>513</v>
      </c>
      <c r="B408" s="309" t="s">
        <v>378</v>
      </c>
      <c r="C408" s="310" t="s">
        <v>292</v>
      </c>
      <c r="D408" s="311">
        <v>2.7153391099999999</v>
      </c>
      <c r="E408" s="291">
        <f t="shared" si="174"/>
        <v>140.70000000000002</v>
      </c>
      <c r="F408" s="321">
        <v>382.048212777</v>
      </c>
      <c r="G408" s="37">
        <f t="shared" si="154"/>
        <v>38.204821277699999</v>
      </c>
      <c r="H408" s="37">
        <f t="shared" si="155"/>
        <v>420.25303405469998</v>
      </c>
      <c r="I408" s="37">
        <f t="shared" si="156"/>
        <v>33.620242724375998</v>
      </c>
      <c r="J408" s="37">
        <f t="shared" si="157"/>
        <v>453.87327677907598</v>
      </c>
      <c r="K408" s="220">
        <f t="shared" si="158"/>
        <v>13.616198303372279</v>
      </c>
      <c r="L408" s="37">
        <f t="shared" si="159"/>
        <v>467.48947508244828</v>
      </c>
      <c r="M408" s="37">
        <f t="shared" si="160"/>
        <v>84.148105514840694</v>
      </c>
      <c r="N408" s="37">
        <f t="shared" si="161"/>
        <v>551.637580597289</v>
      </c>
      <c r="O408" s="404">
        <f>D408*O403</f>
        <v>2.7153391099999999</v>
      </c>
      <c r="P408" s="415">
        <f t="shared" si="162"/>
        <v>1497.883097141596</v>
      </c>
      <c r="Q408" s="312"/>
      <c r="S408" s="465" t="s">
        <v>292</v>
      </c>
      <c r="T408" s="311">
        <v>2.7153391099999999</v>
      </c>
      <c r="U408" s="435">
        <v>110</v>
      </c>
      <c r="V408" s="432">
        <f t="shared" si="173"/>
        <v>298.68730210000001</v>
      </c>
      <c r="W408" s="432">
        <f t="shared" si="163"/>
        <v>29.868730210000003</v>
      </c>
      <c r="X408" s="432">
        <f t="shared" si="164"/>
        <v>328.55603231000003</v>
      </c>
      <c r="Y408" s="478">
        <f t="shared" si="165"/>
        <v>26.284482584800003</v>
      </c>
      <c r="Z408" s="478">
        <f t="shared" si="166"/>
        <v>354.84051489480004</v>
      </c>
      <c r="AA408" s="478">
        <f t="shared" si="167"/>
        <v>10.645215446844</v>
      </c>
      <c r="AB408" s="478">
        <f t="shared" si="168"/>
        <v>365.48573034164406</v>
      </c>
      <c r="AC408" s="478">
        <f t="shared" si="169"/>
        <v>65.787431461495927</v>
      </c>
      <c r="AD408" s="478">
        <f t="shared" si="170"/>
        <v>431.27316180314</v>
      </c>
      <c r="AE408" s="404">
        <v>2.7153391099999999</v>
      </c>
      <c r="AF408" s="502">
        <f t="shared" si="171"/>
        <v>1171.0528833374242</v>
      </c>
      <c r="AG408" s="295"/>
      <c r="AI408" s="504">
        <f t="shared" si="172"/>
        <v>326.83021380417176</v>
      </c>
      <c r="AJ408" s="310" t="s">
        <v>292</v>
      </c>
      <c r="AK408" s="311">
        <v>2.7153391099999999</v>
      </c>
      <c r="AL408" s="435"/>
      <c r="AM408" s="435"/>
      <c r="AN408" s="435"/>
      <c r="AO408" s="435"/>
      <c r="AP408" s="435"/>
      <c r="AQ408" s="435"/>
      <c r="AR408" s="435"/>
      <c r="AS408" s="435"/>
      <c r="AT408" s="435"/>
      <c r="AU408" s="435"/>
      <c r="AV408" s="404">
        <f>AK408*AV403</f>
        <v>2.7153391099999999</v>
      </c>
      <c r="AW408" s="435"/>
      <c r="AX408" s="312"/>
    </row>
    <row r="409" spans="1:50" s="296" customFormat="1" ht="72" customHeight="1">
      <c r="A409" s="523">
        <v>133</v>
      </c>
      <c r="B409" s="313" t="s">
        <v>393</v>
      </c>
      <c r="C409" s="314" t="s">
        <v>292</v>
      </c>
      <c r="D409" s="315">
        <v>5.1204099999999997</v>
      </c>
      <c r="E409" s="291">
        <f t="shared" si="174"/>
        <v>75.135999999999996</v>
      </c>
      <c r="F409" s="324">
        <v>384.72712575999998</v>
      </c>
      <c r="G409" s="8">
        <f t="shared" si="154"/>
        <v>38.472712575999999</v>
      </c>
      <c r="H409" s="8">
        <f t="shared" si="155"/>
        <v>423.19983833599997</v>
      </c>
      <c r="I409" s="8">
        <f t="shared" si="156"/>
        <v>33.855987066879997</v>
      </c>
      <c r="J409" s="8">
        <f t="shared" si="157"/>
        <v>457.05582540287998</v>
      </c>
      <c r="K409" s="79">
        <f t="shared" si="158"/>
        <v>13.711674762086398</v>
      </c>
      <c r="L409" s="8">
        <f t="shared" si="159"/>
        <v>470.76750016496635</v>
      </c>
      <c r="M409" s="8">
        <f t="shared" si="160"/>
        <v>84.738150029693941</v>
      </c>
      <c r="N409" s="8">
        <f t="shared" si="161"/>
        <v>555.50565019466035</v>
      </c>
      <c r="O409" s="399">
        <v>1</v>
      </c>
      <c r="P409" s="400">
        <f t="shared" si="162"/>
        <v>555.50565019466035</v>
      </c>
      <c r="Q409" s="317"/>
      <c r="S409" s="304" t="s">
        <v>292</v>
      </c>
      <c r="T409" s="315">
        <v>5.1204099999999997</v>
      </c>
      <c r="U409" s="435">
        <v>120</v>
      </c>
      <c r="V409" s="432">
        <f t="shared" si="173"/>
        <v>614.44920000000002</v>
      </c>
      <c r="W409" s="432">
        <f t="shared" si="163"/>
        <v>61.444920000000003</v>
      </c>
      <c r="X409" s="432">
        <f t="shared" si="164"/>
        <v>675.89412000000004</v>
      </c>
      <c r="Y409" s="478">
        <f t="shared" si="165"/>
        <v>54.071529600000005</v>
      </c>
      <c r="Z409" s="478">
        <f t="shared" si="166"/>
        <v>729.96564960000001</v>
      </c>
      <c r="AA409" s="478">
        <f t="shared" si="167"/>
        <v>21.898969487999999</v>
      </c>
      <c r="AB409" s="478">
        <f t="shared" si="168"/>
        <v>751.86461908800004</v>
      </c>
      <c r="AC409" s="478">
        <f t="shared" si="169"/>
        <v>135.33563143584001</v>
      </c>
      <c r="AD409" s="478">
        <f t="shared" si="170"/>
        <v>887.20025052384005</v>
      </c>
      <c r="AE409" s="399">
        <v>1</v>
      </c>
      <c r="AF409" s="502">
        <f t="shared" si="171"/>
        <v>887.20025052384005</v>
      </c>
      <c r="AG409" s="295"/>
      <c r="AI409" s="504">
        <f t="shared" si="172"/>
        <v>-331.69460032917971</v>
      </c>
      <c r="AJ409" s="314" t="s">
        <v>292</v>
      </c>
      <c r="AK409" s="315">
        <v>5.1204099999999997</v>
      </c>
      <c r="AL409" s="435"/>
      <c r="AM409" s="435"/>
      <c r="AN409" s="435"/>
      <c r="AO409" s="435"/>
      <c r="AP409" s="435"/>
      <c r="AQ409" s="435"/>
      <c r="AR409" s="435"/>
      <c r="AS409" s="435"/>
      <c r="AT409" s="435"/>
      <c r="AU409" s="435"/>
      <c r="AV409" s="399">
        <v>1</v>
      </c>
      <c r="AW409" s="435"/>
      <c r="AX409" s="317"/>
    </row>
    <row r="410" spans="1:50" s="293" customFormat="1" ht="18.75" customHeight="1">
      <c r="A410" s="517"/>
      <c r="B410" s="338" t="s">
        <v>452</v>
      </c>
      <c r="C410" s="332"/>
      <c r="D410" s="290"/>
      <c r="E410" s="291"/>
      <c r="F410" s="320"/>
      <c r="G410" s="16"/>
      <c r="H410" s="16"/>
      <c r="I410" s="16"/>
      <c r="J410" s="16"/>
      <c r="K410" s="143"/>
      <c r="L410" s="16"/>
      <c r="M410" s="16"/>
      <c r="N410" s="16"/>
      <c r="O410" s="402"/>
      <c r="P410" s="414"/>
      <c r="Q410" s="292"/>
      <c r="S410" s="444"/>
      <c r="T410" s="290"/>
      <c r="U410" s="435"/>
      <c r="V410" s="432">
        <f t="shared" si="173"/>
        <v>0</v>
      </c>
      <c r="W410" s="432">
        <f t="shared" si="163"/>
        <v>0</v>
      </c>
      <c r="X410" s="432">
        <f t="shared" si="164"/>
        <v>0</v>
      </c>
      <c r="Y410" s="478">
        <f t="shared" si="165"/>
        <v>0</v>
      </c>
      <c r="Z410" s="478">
        <f t="shared" si="166"/>
        <v>0</v>
      </c>
      <c r="AA410" s="478">
        <f t="shared" si="167"/>
        <v>0</v>
      </c>
      <c r="AB410" s="478">
        <f t="shared" si="168"/>
        <v>0</v>
      </c>
      <c r="AC410" s="478">
        <f t="shared" si="169"/>
        <v>0</v>
      </c>
      <c r="AD410" s="478">
        <f t="shared" si="170"/>
        <v>0</v>
      </c>
      <c r="AE410" s="402"/>
      <c r="AF410" s="502">
        <f t="shared" si="171"/>
        <v>0</v>
      </c>
      <c r="AG410" s="295"/>
      <c r="AI410" s="504">
        <f t="shared" si="172"/>
        <v>0</v>
      </c>
      <c r="AJ410" s="332"/>
      <c r="AK410" s="290"/>
      <c r="AL410" s="435"/>
      <c r="AM410" s="435"/>
      <c r="AN410" s="435"/>
      <c r="AO410" s="435"/>
      <c r="AP410" s="435"/>
      <c r="AQ410" s="435"/>
      <c r="AR410" s="435"/>
      <c r="AS410" s="435"/>
      <c r="AT410" s="435"/>
      <c r="AU410" s="435"/>
      <c r="AV410" s="402"/>
      <c r="AW410" s="435"/>
      <c r="AX410" s="292"/>
    </row>
    <row r="411" spans="1:50" s="296" customFormat="1" ht="18.75" customHeight="1">
      <c r="A411" s="517" t="s">
        <v>515</v>
      </c>
      <c r="B411" s="307" t="s">
        <v>390</v>
      </c>
      <c r="C411" s="308" t="s">
        <v>64</v>
      </c>
      <c r="D411" s="294">
        <v>1</v>
      </c>
      <c r="E411" s="291">
        <f t="shared" si="174"/>
        <v>347.55</v>
      </c>
      <c r="F411" s="320">
        <v>347.55</v>
      </c>
      <c r="G411" s="10">
        <f t="shared" si="154"/>
        <v>34.755000000000003</v>
      </c>
      <c r="H411" s="10">
        <f t="shared" si="155"/>
        <v>382.30500000000001</v>
      </c>
      <c r="I411" s="10">
        <f t="shared" si="156"/>
        <v>30.584400000000002</v>
      </c>
      <c r="J411" s="10">
        <f t="shared" si="157"/>
        <v>412.88940000000002</v>
      </c>
      <c r="K411" s="65">
        <f t="shared" si="158"/>
        <v>12.386682</v>
      </c>
      <c r="L411" s="10">
        <f t="shared" si="159"/>
        <v>425.27608200000003</v>
      </c>
      <c r="M411" s="10">
        <f t="shared" si="160"/>
        <v>76.549694760000008</v>
      </c>
      <c r="N411" s="10">
        <f t="shared" si="161"/>
        <v>501.82577676000005</v>
      </c>
      <c r="O411" s="407">
        <v>1</v>
      </c>
      <c r="P411" s="414">
        <f t="shared" si="162"/>
        <v>501.82577676000005</v>
      </c>
      <c r="Q411" s="295"/>
      <c r="S411" s="445" t="s">
        <v>64</v>
      </c>
      <c r="T411" s="294">
        <v>1</v>
      </c>
      <c r="U411" s="435">
        <v>240</v>
      </c>
      <c r="V411" s="432">
        <f t="shared" si="173"/>
        <v>240</v>
      </c>
      <c r="W411" s="432">
        <f t="shared" si="163"/>
        <v>24</v>
      </c>
      <c r="X411" s="432">
        <f t="shared" si="164"/>
        <v>264</v>
      </c>
      <c r="Y411" s="478">
        <f t="shared" si="165"/>
        <v>21.12</v>
      </c>
      <c r="Z411" s="478">
        <f t="shared" si="166"/>
        <v>285.12</v>
      </c>
      <c r="AA411" s="478">
        <f t="shared" si="167"/>
        <v>8.5535999999999994</v>
      </c>
      <c r="AB411" s="478">
        <f t="shared" si="168"/>
        <v>293.67360000000002</v>
      </c>
      <c r="AC411" s="478">
        <f t="shared" si="169"/>
        <v>52.861248000000003</v>
      </c>
      <c r="AD411" s="478">
        <f t="shared" si="170"/>
        <v>346.53484800000001</v>
      </c>
      <c r="AE411" s="407">
        <v>1</v>
      </c>
      <c r="AF411" s="502">
        <f t="shared" si="171"/>
        <v>346.53484800000001</v>
      </c>
      <c r="AG411" s="295"/>
      <c r="AI411" s="504">
        <f t="shared" si="172"/>
        <v>155.29092876000004</v>
      </c>
      <c r="AJ411" s="308" t="s">
        <v>64</v>
      </c>
      <c r="AK411" s="294">
        <v>1</v>
      </c>
      <c r="AL411" s="435"/>
      <c r="AM411" s="435"/>
      <c r="AN411" s="435"/>
      <c r="AO411" s="435"/>
      <c r="AP411" s="435"/>
      <c r="AQ411" s="435"/>
      <c r="AR411" s="435"/>
      <c r="AS411" s="435"/>
      <c r="AT411" s="435"/>
      <c r="AU411" s="435"/>
      <c r="AV411" s="407">
        <v>1</v>
      </c>
      <c r="AW411" s="435"/>
      <c r="AX411" s="295"/>
    </row>
    <row r="412" spans="1:50" s="296" customFormat="1" ht="36" customHeight="1">
      <c r="A412" s="517" t="s">
        <v>516</v>
      </c>
      <c r="B412" s="307" t="s">
        <v>391</v>
      </c>
      <c r="C412" s="308" t="s">
        <v>64</v>
      </c>
      <c r="D412" s="294">
        <v>1</v>
      </c>
      <c r="E412" s="291">
        <f t="shared" si="174"/>
        <v>0</v>
      </c>
      <c r="F412" s="320">
        <v>0</v>
      </c>
      <c r="G412" s="10"/>
      <c r="H412" s="10"/>
      <c r="I412" s="10"/>
      <c r="J412" s="10"/>
      <c r="K412" s="65"/>
      <c r="L412" s="10"/>
      <c r="M412" s="10"/>
      <c r="N412" s="10"/>
      <c r="O412" s="407">
        <v>1</v>
      </c>
      <c r="P412" s="414"/>
      <c r="Q412" s="295" t="s">
        <v>148</v>
      </c>
      <c r="S412" s="445" t="s">
        <v>64</v>
      </c>
      <c r="T412" s="294">
        <v>1</v>
      </c>
      <c r="U412" s="435"/>
      <c r="V412" s="432">
        <f t="shared" si="173"/>
        <v>0</v>
      </c>
      <c r="W412" s="432">
        <f t="shared" si="163"/>
        <v>0</v>
      </c>
      <c r="X412" s="432">
        <f t="shared" si="164"/>
        <v>0</v>
      </c>
      <c r="Y412" s="478">
        <f t="shared" si="165"/>
        <v>0</v>
      </c>
      <c r="Z412" s="478">
        <f t="shared" si="166"/>
        <v>0</v>
      </c>
      <c r="AA412" s="478">
        <f t="shared" si="167"/>
        <v>0</v>
      </c>
      <c r="AB412" s="478">
        <f t="shared" si="168"/>
        <v>0</v>
      </c>
      <c r="AC412" s="478">
        <f t="shared" si="169"/>
        <v>0</v>
      </c>
      <c r="AD412" s="478">
        <f t="shared" si="170"/>
        <v>0</v>
      </c>
      <c r="AE412" s="407">
        <v>1</v>
      </c>
      <c r="AF412" s="502">
        <f t="shared" si="171"/>
        <v>0</v>
      </c>
      <c r="AG412" s="295" t="s">
        <v>148</v>
      </c>
      <c r="AI412" s="504">
        <f t="shared" si="172"/>
        <v>0</v>
      </c>
      <c r="AJ412" s="308" t="s">
        <v>64</v>
      </c>
      <c r="AK412" s="294">
        <v>1</v>
      </c>
      <c r="AL412" s="435"/>
      <c r="AM412" s="435"/>
      <c r="AN412" s="435"/>
      <c r="AO412" s="435"/>
      <c r="AP412" s="435"/>
      <c r="AQ412" s="435"/>
      <c r="AR412" s="435"/>
      <c r="AS412" s="435"/>
      <c r="AT412" s="435"/>
      <c r="AU412" s="435"/>
      <c r="AV412" s="407">
        <v>1</v>
      </c>
      <c r="AW412" s="435"/>
      <c r="AX412" s="295" t="s">
        <v>148</v>
      </c>
    </row>
    <row r="413" spans="1:50" s="293" customFormat="1" ht="18.75" customHeight="1">
      <c r="A413" s="517" t="s">
        <v>517</v>
      </c>
      <c r="B413" s="307" t="s">
        <v>392</v>
      </c>
      <c r="C413" s="308" t="s">
        <v>64</v>
      </c>
      <c r="D413" s="290">
        <v>1</v>
      </c>
      <c r="E413" s="291">
        <f t="shared" si="174"/>
        <v>293.685</v>
      </c>
      <c r="F413" s="320">
        <v>293.685</v>
      </c>
      <c r="G413" s="10">
        <f t="shared" si="154"/>
        <v>29.368500000000001</v>
      </c>
      <c r="H413" s="10">
        <f t="shared" si="155"/>
        <v>323.05349999999999</v>
      </c>
      <c r="I413" s="10">
        <f t="shared" si="156"/>
        <v>25.844279999999998</v>
      </c>
      <c r="J413" s="10">
        <f t="shared" si="157"/>
        <v>348.89778000000001</v>
      </c>
      <c r="K413" s="65">
        <f t="shared" si="158"/>
        <v>10.4669334</v>
      </c>
      <c r="L413" s="10">
        <f t="shared" si="159"/>
        <v>359.36471340000003</v>
      </c>
      <c r="M413" s="10">
        <f t="shared" si="160"/>
        <v>64.685648412000006</v>
      </c>
      <c r="N413" s="10">
        <f t="shared" si="161"/>
        <v>424.05036181200001</v>
      </c>
      <c r="O413" s="402">
        <v>1</v>
      </c>
      <c r="P413" s="414">
        <f t="shared" si="162"/>
        <v>424.05036181200001</v>
      </c>
      <c r="Q413" s="292"/>
      <c r="S413" s="445" t="s">
        <v>64</v>
      </c>
      <c r="T413" s="290">
        <v>1</v>
      </c>
      <c r="U413" s="435">
        <v>250</v>
      </c>
      <c r="V413" s="432">
        <f t="shared" si="173"/>
        <v>250</v>
      </c>
      <c r="W413" s="432">
        <f t="shared" si="163"/>
        <v>25</v>
      </c>
      <c r="X413" s="432">
        <f t="shared" si="164"/>
        <v>275</v>
      </c>
      <c r="Y413" s="478">
        <f t="shared" si="165"/>
        <v>22</v>
      </c>
      <c r="Z413" s="478">
        <f t="shared" si="166"/>
        <v>297</v>
      </c>
      <c r="AA413" s="478">
        <f t="shared" si="167"/>
        <v>8.91</v>
      </c>
      <c r="AB413" s="478">
        <f t="shared" si="168"/>
        <v>305.91000000000003</v>
      </c>
      <c r="AC413" s="478">
        <f t="shared" si="169"/>
        <v>55.063800000000001</v>
      </c>
      <c r="AD413" s="478">
        <f t="shared" si="170"/>
        <v>360.97380000000004</v>
      </c>
      <c r="AE413" s="402">
        <v>1</v>
      </c>
      <c r="AF413" s="502">
        <f t="shared" si="171"/>
        <v>360.97380000000004</v>
      </c>
      <c r="AG413" s="295"/>
      <c r="AI413" s="504">
        <f t="shared" si="172"/>
        <v>63.076561811999966</v>
      </c>
      <c r="AJ413" s="308" t="s">
        <v>64</v>
      </c>
      <c r="AK413" s="290">
        <v>1</v>
      </c>
      <c r="AL413" s="435"/>
      <c r="AM413" s="435"/>
      <c r="AN413" s="435"/>
      <c r="AO413" s="435"/>
      <c r="AP413" s="435"/>
      <c r="AQ413" s="435"/>
      <c r="AR413" s="435"/>
      <c r="AS413" s="435"/>
      <c r="AT413" s="435"/>
      <c r="AU413" s="435"/>
      <c r="AV413" s="402">
        <v>1</v>
      </c>
      <c r="AW413" s="435"/>
      <c r="AX413" s="292"/>
    </row>
    <row r="414" spans="1:50" s="293" customFormat="1" ht="19.5" customHeight="1" thickBot="1">
      <c r="A414" s="517" t="s">
        <v>518</v>
      </c>
      <c r="B414" s="318" t="s">
        <v>378</v>
      </c>
      <c r="C414" s="319" t="s">
        <v>292</v>
      </c>
      <c r="D414" s="288">
        <v>2.9237541099999995</v>
      </c>
      <c r="E414" s="291">
        <f t="shared" si="174"/>
        <v>140.69999999999999</v>
      </c>
      <c r="F414" s="326">
        <v>411.37220327699993</v>
      </c>
      <c r="G414" s="81">
        <f t="shared" ref="G414:G473" si="175">F414*$G$4</f>
        <v>41.137220327699993</v>
      </c>
      <c r="H414" s="81">
        <f t="shared" ref="H414:H473" si="176">G414+F414</f>
        <v>452.50942360469992</v>
      </c>
      <c r="I414" s="81">
        <f t="shared" ref="I414:I473" si="177">H414*$I$4</f>
        <v>36.200753888375992</v>
      </c>
      <c r="J414" s="81">
        <f t="shared" ref="J414:J473" si="178">I414+H414</f>
        <v>488.71017749307589</v>
      </c>
      <c r="K414" s="115">
        <f t="shared" ref="K414:K473" si="179">J414*$K$4</f>
        <v>14.661305324792275</v>
      </c>
      <c r="L414" s="81">
        <f t="shared" ref="L414:L473" si="180">J414+K414</f>
        <v>503.37148281786818</v>
      </c>
      <c r="M414" s="81">
        <f t="shared" ref="M414:M473" si="181">L414*$M$4</f>
        <v>90.606866907216272</v>
      </c>
      <c r="N414" s="81">
        <f t="shared" ref="N414:N473" si="182">M414+L414</f>
        <v>593.9783497250844</v>
      </c>
      <c r="O414" s="406">
        <f>D414*O409</f>
        <v>2.9237541099999995</v>
      </c>
      <c r="P414" s="415">
        <f t="shared" si="162"/>
        <v>1736.6466412597326</v>
      </c>
      <c r="Q414" s="289"/>
      <c r="S414" s="465" t="s">
        <v>292</v>
      </c>
      <c r="T414" s="288">
        <v>2.9237541099999995</v>
      </c>
      <c r="U414" s="435">
        <v>110</v>
      </c>
      <c r="V414" s="432">
        <f t="shared" si="173"/>
        <v>321.61295209999997</v>
      </c>
      <c r="W414" s="432">
        <f t="shared" si="163"/>
        <v>32.161295209999999</v>
      </c>
      <c r="X414" s="432">
        <f t="shared" si="164"/>
        <v>353.77424730999996</v>
      </c>
      <c r="Y414" s="478">
        <f t="shared" si="165"/>
        <v>28.301939784799998</v>
      </c>
      <c r="Z414" s="478">
        <f t="shared" si="166"/>
        <v>382.07618709479993</v>
      </c>
      <c r="AA414" s="478">
        <f t="shared" si="167"/>
        <v>11.462285612843997</v>
      </c>
      <c r="AB414" s="478">
        <f t="shared" si="168"/>
        <v>393.5384727076439</v>
      </c>
      <c r="AC414" s="478">
        <f t="shared" si="169"/>
        <v>70.836925087375903</v>
      </c>
      <c r="AD414" s="478">
        <f t="shared" si="170"/>
        <v>464.37539779501981</v>
      </c>
      <c r="AE414" s="406">
        <v>2.9237541099999995</v>
      </c>
      <c r="AF414" s="502">
        <f t="shared" si="171"/>
        <v>1357.7194778860739</v>
      </c>
      <c r="AG414" s="295"/>
      <c r="AI414" s="504">
        <f t="shared" si="172"/>
        <v>378.92716337365869</v>
      </c>
      <c r="AJ414" s="319" t="s">
        <v>292</v>
      </c>
      <c r="AK414" s="288">
        <v>2.9237541099999995</v>
      </c>
      <c r="AL414" s="435"/>
      <c r="AM414" s="435"/>
      <c r="AN414" s="435"/>
      <c r="AO414" s="435"/>
      <c r="AP414" s="435"/>
      <c r="AQ414" s="435"/>
      <c r="AR414" s="435"/>
      <c r="AS414" s="435"/>
      <c r="AT414" s="435"/>
      <c r="AU414" s="435"/>
      <c r="AV414" s="406">
        <f>AK414*AV409</f>
        <v>2.9237541099999995</v>
      </c>
      <c r="AW414" s="435"/>
      <c r="AX414" s="289"/>
    </row>
    <row r="415" spans="1:50" s="293" customFormat="1" ht="72" customHeight="1">
      <c r="A415" s="523">
        <v>134</v>
      </c>
      <c r="B415" s="322" t="s">
        <v>395</v>
      </c>
      <c r="C415" s="323" t="s">
        <v>292</v>
      </c>
      <c r="D415" s="290">
        <v>5.4854099999999999</v>
      </c>
      <c r="E415" s="291">
        <f t="shared" si="174"/>
        <v>75.135999999999996</v>
      </c>
      <c r="F415" s="320">
        <v>412.15176575999993</v>
      </c>
      <c r="G415" s="16">
        <f t="shared" si="175"/>
        <v>41.215176575999998</v>
      </c>
      <c r="H415" s="16">
        <f t="shared" si="176"/>
        <v>453.36694233599991</v>
      </c>
      <c r="I415" s="16">
        <f t="shared" si="177"/>
        <v>36.269355386879994</v>
      </c>
      <c r="J415" s="16">
        <f t="shared" si="178"/>
        <v>489.63629772287993</v>
      </c>
      <c r="K415" s="143">
        <f t="shared" si="179"/>
        <v>14.689088931686397</v>
      </c>
      <c r="L415" s="16">
        <f t="shared" si="180"/>
        <v>504.32538665456633</v>
      </c>
      <c r="M415" s="16">
        <f t="shared" si="181"/>
        <v>90.778569597821942</v>
      </c>
      <c r="N415" s="16">
        <f t="shared" si="182"/>
        <v>595.10395625238823</v>
      </c>
      <c r="O415" s="402">
        <v>1</v>
      </c>
      <c r="P415" s="400">
        <f t="shared" si="162"/>
        <v>595.10395625238823</v>
      </c>
      <c r="Q415" s="292"/>
      <c r="S415" s="304" t="s">
        <v>292</v>
      </c>
      <c r="T415" s="290">
        <v>5.4854099999999999</v>
      </c>
      <c r="U415" s="435">
        <v>120</v>
      </c>
      <c r="V415" s="432">
        <f t="shared" si="173"/>
        <v>658.24919999999997</v>
      </c>
      <c r="W415" s="432">
        <f t="shared" si="163"/>
        <v>65.824920000000006</v>
      </c>
      <c r="X415" s="432">
        <f t="shared" si="164"/>
        <v>724.07411999999999</v>
      </c>
      <c r="Y415" s="478">
        <f t="shared" si="165"/>
        <v>57.925929600000003</v>
      </c>
      <c r="Z415" s="478">
        <f t="shared" si="166"/>
        <v>782.00004960000001</v>
      </c>
      <c r="AA415" s="478">
        <f t="shared" si="167"/>
        <v>23.460001488</v>
      </c>
      <c r="AB415" s="478">
        <f t="shared" si="168"/>
        <v>805.460051088</v>
      </c>
      <c r="AC415" s="478">
        <f t="shared" si="169"/>
        <v>144.98280919583999</v>
      </c>
      <c r="AD415" s="478">
        <f t="shared" si="170"/>
        <v>950.44286028383999</v>
      </c>
      <c r="AE415" s="402">
        <v>1</v>
      </c>
      <c r="AF415" s="502">
        <f t="shared" si="171"/>
        <v>950.44286028383999</v>
      </c>
      <c r="AG415" s="295"/>
      <c r="AI415" s="504">
        <f t="shared" si="172"/>
        <v>-355.33890403145176</v>
      </c>
      <c r="AJ415" s="323" t="s">
        <v>292</v>
      </c>
      <c r="AK415" s="290">
        <v>5.4854099999999999</v>
      </c>
      <c r="AL415" s="435"/>
      <c r="AM415" s="435"/>
      <c r="AN415" s="435"/>
      <c r="AO415" s="435"/>
      <c r="AP415" s="435"/>
      <c r="AQ415" s="435"/>
      <c r="AR415" s="435"/>
      <c r="AS415" s="435"/>
      <c r="AT415" s="435"/>
      <c r="AU415" s="435"/>
      <c r="AV415" s="402">
        <v>1</v>
      </c>
      <c r="AW415" s="435"/>
      <c r="AX415" s="292"/>
    </row>
    <row r="416" spans="1:50" s="293" customFormat="1" ht="18.75" customHeight="1">
      <c r="A416" s="517" t="s">
        <v>519</v>
      </c>
      <c r="B416" s="338" t="s">
        <v>452</v>
      </c>
      <c r="C416" s="332"/>
      <c r="D416" s="290"/>
      <c r="E416" s="291"/>
      <c r="F416" s="320"/>
      <c r="G416" s="16"/>
      <c r="H416" s="16"/>
      <c r="I416" s="16"/>
      <c r="J416" s="16"/>
      <c r="K416" s="143"/>
      <c r="L416" s="16"/>
      <c r="M416" s="16"/>
      <c r="N416" s="16"/>
      <c r="O416" s="402"/>
      <c r="P416" s="414"/>
      <c r="Q416" s="292"/>
      <c r="S416" s="444"/>
      <c r="T416" s="290"/>
      <c r="U416" s="435"/>
      <c r="V416" s="432">
        <f t="shared" si="173"/>
        <v>0</v>
      </c>
      <c r="W416" s="432">
        <f t="shared" si="163"/>
        <v>0</v>
      </c>
      <c r="X416" s="432">
        <f t="shared" si="164"/>
        <v>0</v>
      </c>
      <c r="Y416" s="478">
        <f t="shared" si="165"/>
        <v>0</v>
      </c>
      <c r="Z416" s="478">
        <f t="shared" si="166"/>
        <v>0</v>
      </c>
      <c r="AA416" s="478">
        <f t="shared" si="167"/>
        <v>0</v>
      </c>
      <c r="AB416" s="478">
        <f t="shared" si="168"/>
        <v>0</v>
      </c>
      <c r="AC416" s="478">
        <f t="shared" si="169"/>
        <v>0</v>
      </c>
      <c r="AD416" s="478">
        <f t="shared" si="170"/>
        <v>0</v>
      </c>
      <c r="AE416" s="402"/>
      <c r="AF416" s="502">
        <f t="shared" si="171"/>
        <v>0</v>
      </c>
      <c r="AG416" s="295"/>
      <c r="AI416" s="504">
        <f t="shared" si="172"/>
        <v>0</v>
      </c>
      <c r="AJ416" s="332"/>
      <c r="AK416" s="290"/>
      <c r="AL416" s="435"/>
      <c r="AM416" s="435"/>
      <c r="AN416" s="435"/>
      <c r="AO416" s="435"/>
      <c r="AP416" s="435"/>
      <c r="AQ416" s="435"/>
      <c r="AR416" s="435"/>
      <c r="AS416" s="435"/>
      <c r="AT416" s="435"/>
      <c r="AU416" s="435"/>
      <c r="AV416" s="402"/>
      <c r="AW416" s="435"/>
      <c r="AX416" s="292"/>
    </row>
    <row r="417" spans="1:50" s="293" customFormat="1" ht="18.75" customHeight="1">
      <c r="A417" s="517" t="s">
        <v>520</v>
      </c>
      <c r="B417" s="307" t="s">
        <v>390</v>
      </c>
      <c r="C417" s="308" t="s">
        <v>64</v>
      </c>
      <c r="D417" s="290">
        <v>1</v>
      </c>
      <c r="E417" s="291">
        <f t="shared" si="174"/>
        <v>347.55</v>
      </c>
      <c r="F417" s="320">
        <v>347.55</v>
      </c>
      <c r="G417" s="10">
        <f t="shared" si="175"/>
        <v>34.755000000000003</v>
      </c>
      <c r="H417" s="10">
        <f t="shared" si="176"/>
        <v>382.30500000000001</v>
      </c>
      <c r="I417" s="10">
        <f t="shared" si="177"/>
        <v>30.584400000000002</v>
      </c>
      <c r="J417" s="10">
        <f t="shared" si="178"/>
        <v>412.88940000000002</v>
      </c>
      <c r="K417" s="65">
        <f t="shared" si="179"/>
        <v>12.386682</v>
      </c>
      <c r="L417" s="10">
        <f t="shared" si="180"/>
        <v>425.27608200000003</v>
      </c>
      <c r="M417" s="10">
        <f t="shared" si="181"/>
        <v>76.549694760000008</v>
      </c>
      <c r="N417" s="10">
        <f t="shared" si="182"/>
        <v>501.82577676000005</v>
      </c>
      <c r="O417" s="402">
        <v>1</v>
      </c>
      <c r="P417" s="414">
        <f t="shared" si="162"/>
        <v>501.82577676000005</v>
      </c>
      <c r="Q417" s="292"/>
      <c r="S417" s="445" t="s">
        <v>64</v>
      </c>
      <c r="T417" s="290">
        <v>1</v>
      </c>
      <c r="U417" s="435">
        <v>240</v>
      </c>
      <c r="V417" s="432">
        <f t="shared" si="173"/>
        <v>240</v>
      </c>
      <c r="W417" s="432">
        <f t="shared" si="163"/>
        <v>24</v>
      </c>
      <c r="X417" s="432">
        <f t="shared" si="164"/>
        <v>264</v>
      </c>
      <c r="Y417" s="478">
        <f t="shared" si="165"/>
        <v>21.12</v>
      </c>
      <c r="Z417" s="478">
        <f t="shared" si="166"/>
        <v>285.12</v>
      </c>
      <c r="AA417" s="478">
        <f t="shared" si="167"/>
        <v>8.5535999999999994</v>
      </c>
      <c r="AB417" s="478">
        <f t="shared" si="168"/>
        <v>293.67360000000002</v>
      </c>
      <c r="AC417" s="478">
        <f t="shared" si="169"/>
        <v>52.861248000000003</v>
      </c>
      <c r="AD417" s="478">
        <f t="shared" si="170"/>
        <v>346.53484800000001</v>
      </c>
      <c r="AE417" s="402">
        <v>1</v>
      </c>
      <c r="AF417" s="502">
        <f t="shared" si="171"/>
        <v>346.53484800000001</v>
      </c>
      <c r="AG417" s="295"/>
      <c r="AI417" s="504">
        <f t="shared" si="172"/>
        <v>155.29092876000004</v>
      </c>
      <c r="AJ417" s="308" t="s">
        <v>64</v>
      </c>
      <c r="AK417" s="290">
        <v>1</v>
      </c>
      <c r="AL417" s="435"/>
      <c r="AM417" s="435"/>
      <c r="AN417" s="435"/>
      <c r="AO417" s="435"/>
      <c r="AP417" s="435"/>
      <c r="AQ417" s="435"/>
      <c r="AR417" s="435"/>
      <c r="AS417" s="435"/>
      <c r="AT417" s="435"/>
      <c r="AU417" s="435"/>
      <c r="AV417" s="402">
        <v>1</v>
      </c>
      <c r="AW417" s="435"/>
      <c r="AX417" s="292"/>
    </row>
    <row r="418" spans="1:50" s="293" customFormat="1" ht="18.75" customHeight="1">
      <c r="A418" s="517" t="s">
        <v>521</v>
      </c>
      <c r="B418" s="307" t="s">
        <v>394</v>
      </c>
      <c r="C418" s="308" t="s">
        <v>64</v>
      </c>
      <c r="D418" s="290">
        <v>1</v>
      </c>
      <c r="E418" s="291">
        <f t="shared" si="174"/>
        <v>284.74950000000001</v>
      </c>
      <c r="F418" s="133">
        <v>284.74950000000001</v>
      </c>
      <c r="G418" s="10">
        <f t="shared" si="175"/>
        <v>28.474950000000003</v>
      </c>
      <c r="H418" s="10">
        <f t="shared" si="176"/>
        <v>313.22444999999999</v>
      </c>
      <c r="I418" s="10">
        <f t="shared" si="177"/>
        <v>25.057956000000001</v>
      </c>
      <c r="J418" s="10">
        <f t="shared" si="178"/>
        <v>338.28240599999998</v>
      </c>
      <c r="K418" s="65">
        <f t="shared" si="179"/>
        <v>10.148472179999999</v>
      </c>
      <c r="L418" s="10">
        <f t="shared" si="180"/>
        <v>348.43087817999998</v>
      </c>
      <c r="M418" s="10">
        <f t="shared" si="181"/>
        <v>62.717558072399996</v>
      </c>
      <c r="N418" s="10">
        <f t="shared" si="182"/>
        <v>411.14843625239996</v>
      </c>
      <c r="O418" s="402">
        <v>1</v>
      </c>
      <c r="P418" s="414">
        <f t="shared" si="162"/>
        <v>411.14843625239996</v>
      </c>
      <c r="Q418" s="292"/>
      <c r="S418" s="445" t="s">
        <v>64</v>
      </c>
      <c r="T418" s="290">
        <v>1</v>
      </c>
      <c r="U418" s="435">
        <v>180</v>
      </c>
      <c r="V418" s="432">
        <f t="shared" si="173"/>
        <v>180</v>
      </c>
      <c r="W418" s="432">
        <f t="shared" si="163"/>
        <v>18</v>
      </c>
      <c r="X418" s="432">
        <f t="shared" si="164"/>
        <v>198</v>
      </c>
      <c r="Y418" s="478">
        <f t="shared" si="165"/>
        <v>15.84</v>
      </c>
      <c r="Z418" s="478">
        <f t="shared" si="166"/>
        <v>213.84</v>
      </c>
      <c r="AA418" s="478">
        <f t="shared" si="167"/>
        <v>6.4151999999999996</v>
      </c>
      <c r="AB418" s="478">
        <f t="shared" si="168"/>
        <v>220.2552</v>
      </c>
      <c r="AC418" s="478">
        <f t="shared" si="169"/>
        <v>39.645935999999999</v>
      </c>
      <c r="AD418" s="478">
        <f t="shared" si="170"/>
        <v>259.90113600000001</v>
      </c>
      <c r="AE418" s="402">
        <v>1</v>
      </c>
      <c r="AF418" s="502">
        <f t="shared" si="171"/>
        <v>259.90113600000001</v>
      </c>
      <c r="AG418" s="295"/>
      <c r="AI418" s="504">
        <f t="shared" si="172"/>
        <v>151.24730025239995</v>
      </c>
      <c r="AJ418" s="308" t="s">
        <v>64</v>
      </c>
      <c r="AK418" s="290">
        <v>1</v>
      </c>
      <c r="AL418" s="435"/>
      <c r="AM418" s="435"/>
      <c r="AN418" s="435"/>
      <c r="AO418" s="435"/>
      <c r="AP418" s="435"/>
      <c r="AQ418" s="435"/>
      <c r="AR418" s="435"/>
      <c r="AS418" s="435"/>
      <c r="AT418" s="435"/>
      <c r="AU418" s="435"/>
      <c r="AV418" s="402">
        <v>1</v>
      </c>
      <c r="AW418" s="435"/>
      <c r="AX418" s="292"/>
    </row>
    <row r="419" spans="1:50" s="293" customFormat="1" ht="36" customHeight="1">
      <c r="A419" s="517" t="s">
        <v>522</v>
      </c>
      <c r="B419" s="307" t="s">
        <v>391</v>
      </c>
      <c r="C419" s="308" t="s">
        <v>64</v>
      </c>
      <c r="D419" s="290">
        <v>1</v>
      </c>
      <c r="E419" s="291">
        <f t="shared" si="174"/>
        <v>0</v>
      </c>
      <c r="F419" s="320">
        <v>0</v>
      </c>
      <c r="G419" s="10"/>
      <c r="H419" s="10"/>
      <c r="I419" s="10"/>
      <c r="J419" s="10"/>
      <c r="K419" s="65"/>
      <c r="L419" s="10"/>
      <c r="M419" s="10"/>
      <c r="N419" s="10"/>
      <c r="O419" s="402">
        <v>1</v>
      </c>
      <c r="P419" s="414"/>
      <c r="Q419" s="292" t="s">
        <v>148</v>
      </c>
      <c r="S419" s="445" t="s">
        <v>64</v>
      </c>
      <c r="T419" s="290">
        <v>1</v>
      </c>
      <c r="U419" s="435"/>
      <c r="V419" s="432">
        <f t="shared" si="173"/>
        <v>0</v>
      </c>
      <c r="W419" s="432">
        <f t="shared" si="163"/>
        <v>0</v>
      </c>
      <c r="X419" s="432">
        <f t="shared" si="164"/>
        <v>0</v>
      </c>
      <c r="Y419" s="478">
        <f t="shared" si="165"/>
        <v>0</v>
      </c>
      <c r="Z419" s="478">
        <f t="shared" si="166"/>
        <v>0</v>
      </c>
      <c r="AA419" s="478">
        <f t="shared" si="167"/>
        <v>0</v>
      </c>
      <c r="AB419" s="478">
        <f t="shared" si="168"/>
        <v>0</v>
      </c>
      <c r="AC419" s="478">
        <f t="shared" si="169"/>
        <v>0</v>
      </c>
      <c r="AD419" s="478">
        <f t="shared" si="170"/>
        <v>0</v>
      </c>
      <c r="AE419" s="402">
        <v>1</v>
      </c>
      <c r="AF419" s="502">
        <f t="shared" si="171"/>
        <v>0</v>
      </c>
      <c r="AG419" s="295" t="s">
        <v>148</v>
      </c>
      <c r="AI419" s="504">
        <f t="shared" si="172"/>
        <v>0</v>
      </c>
      <c r="AJ419" s="308" t="s">
        <v>64</v>
      </c>
      <c r="AK419" s="290">
        <v>1</v>
      </c>
      <c r="AL419" s="435"/>
      <c r="AM419" s="435"/>
      <c r="AN419" s="435"/>
      <c r="AO419" s="435"/>
      <c r="AP419" s="435"/>
      <c r="AQ419" s="435"/>
      <c r="AR419" s="435"/>
      <c r="AS419" s="435"/>
      <c r="AT419" s="435"/>
      <c r="AU419" s="435"/>
      <c r="AV419" s="402">
        <v>1</v>
      </c>
      <c r="AW419" s="435"/>
      <c r="AX419" s="292" t="s">
        <v>148</v>
      </c>
    </row>
    <row r="420" spans="1:50" s="293" customFormat="1" ht="18.75" customHeight="1">
      <c r="A420" s="517" t="s">
        <v>722</v>
      </c>
      <c r="B420" s="307" t="s">
        <v>392</v>
      </c>
      <c r="C420" s="308" t="s">
        <v>64</v>
      </c>
      <c r="D420" s="290">
        <v>1</v>
      </c>
      <c r="E420" s="291">
        <f t="shared" si="174"/>
        <v>293.685</v>
      </c>
      <c r="F420" s="320">
        <v>293.685</v>
      </c>
      <c r="G420" s="10">
        <f t="shared" si="175"/>
        <v>29.368500000000001</v>
      </c>
      <c r="H420" s="10">
        <f t="shared" si="176"/>
        <v>323.05349999999999</v>
      </c>
      <c r="I420" s="10">
        <f t="shared" si="177"/>
        <v>25.844279999999998</v>
      </c>
      <c r="J420" s="10">
        <f t="shared" si="178"/>
        <v>348.89778000000001</v>
      </c>
      <c r="K420" s="65">
        <f t="shared" si="179"/>
        <v>10.4669334</v>
      </c>
      <c r="L420" s="10">
        <f t="shared" si="180"/>
        <v>359.36471340000003</v>
      </c>
      <c r="M420" s="10">
        <f t="shared" si="181"/>
        <v>64.685648412000006</v>
      </c>
      <c r="N420" s="10">
        <f t="shared" si="182"/>
        <v>424.05036181200001</v>
      </c>
      <c r="O420" s="402">
        <v>1</v>
      </c>
      <c r="P420" s="414">
        <f t="shared" si="162"/>
        <v>424.05036181200001</v>
      </c>
      <c r="Q420" s="292"/>
      <c r="S420" s="445" t="s">
        <v>64</v>
      </c>
      <c r="T420" s="290">
        <v>1</v>
      </c>
      <c r="U420" s="435">
        <v>250</v>
      </c>
      <c r="V420" s="432">
        <f t="shared" si="173"/>
        <v>250</v>
      </c>
      <c r="W420" s="432">
        <f t="shared" si="163"/>
        <v>25</v>
      </c>
      <c r="X420" s="432">
        <f t="shared" si="164"/>
        <v>275</v>
      </c>
      <c r="Y420" s="478">
        <f t="shared" si="165"/>
        <v>22</v>
      </c>
      <c r="Z420" s="478">
        <f t="shared" si="166"/>
        <v>297</v>
      </c>
      <c r="AA420" s="478">
        <f t="shared" si="167"/>
        <v>8.91</v>
      </c>
      <c r="AB420" s="478">
        <f t="shared" si="168"/>
        <v>305.91000000000003</v>
      </c>
      <c r="AC420" s="478">
        <f t="shared" si="169"/>
        <v>55.063800000000001</v>
      </c>
      <c r="AD420" s="478">
        <f t="shared" si="170"/>
        <v>360.97380000000004</v>
      </c>
      <c r="AE420" s="402">
        <v>1</v>
      </c>
      <c r="AF420" s="502">
        <f t="shared" si="171"/>
        <v>360.97380000000004</v>
      </c>
      <c r="AG420" s="295"/>
      <c r="AI420" s="504">
        <f t="shared" si="172"/>
        <v>63.076561811999966</v>
      </c>
      <c r="AJ420" s="308" t="s">
        <v>64</v>
      </c>
      <c r="AK420" s="290">
        <v>1</v>
      </c>
      <c r="AL420" s="435"/>
      <c r="AM420" s="435"/>
      <c r="AN420" s="435"/>
      <c r="AO420" s="435"/>
      <c r="AP420" s="435"/>
      <c r="AQ420" s="435"/>
      <c r="AR420" s="435"/>
      <c r="AS420" s="435"/>
      <c r="AT420" s="435"/>
      <c r="AU420" s="435"/>
      <c r="AV420" s="402">
        <v>1</v>
      </c>
      <c r="AW420" s="435"/>
      <c r="AX420" s="292"/>
    </row>
    <row r="421" spans="1:50" s="293" customFormat="1" ht="19.5" customHeight="1" thickBot="1">
      <c r="A421" s="517" t="s">
        <v>723</v>
      </c>
      <c r="B421" s="309" t="s">
        <v>378</v>
      </c>
      <c r="C421" s="310" t="s">
        <v>292</v>
      </c>
      <c r="D421" s="311">
        <v>3.1321691099999995</v>
      </c>
      <c r="E421" s="291">
        <f t="shared" si="174"/>
        <v>140.69999999999999</v>
      </c>
      <c r="F421" s="321">
        <v>440.69619377699991</v>
      </c>
      <c r="G421" s="37">
        <f t="shared" si="175"/>
        <v>44.069619377699993</v>
      </c>
      <c r="H421" s="37">
        <f t="shared" si="176"/>
        <v>484.76581315469991</v>
      </c>
      <c r="I421" s="37">
        <f t="shared" si="177"/>
        <v>38.781265052375993</v>
      </c>
      <c r="J421" s="37">
        <f t="shared" si="178"/>
        <v>523.54707820707586</v>
      </c>
      <c r="K421" s="220">
        <f t="shared" si="179"/>
        <v>15.706412346212275</v>
      </c>
      <c r="L421" s="37">
        <f t="shared" si="180"/>
        <v>539.25349055328809</v>
      </c>
      <c r="M421" s="37">
        <f t="shared" si="181"/>
        <v>97.06562829959185</v>
      </c>
      <c r="N421" s="37">
        <f t="shared" si="182"/>
        <v>636.31911885287991</v>
      </c>
      <c r="O421" s="404">
        <f>O415*D421</f>
        <v>3.1321691099999995</v>
      </c>
      <c r="P421" s="415">
        <f t="shared" si="162"/>
        <v>1993.0590881734088</v>
      </c>
      <c r="Q421" s="312"/>
      <c r="S421" s="465" t="s">
        <v>292</v>
      </c>
      <c r="T421" s="311">
        <v>3.1321691099999995</v>
      </c>
      <c r="U421" s="435">
        <v>110</v>
      </c>
      <c r="V421" s="432">
        <f t="shared" si="173"/>
        <v>344.53860209999993</v>
      </c>
      <c r="W421" s="432">
        <f t="shared" si="163"/>
        <v>34.453860209999995</v>
      </c>
      <c r="X421" s="432">
        <f t="shared" si="164"/>
        <v>378.99246230999995</v>
      </c>
      <c r="Y421" s="478">
        <f t="shared" si="165"/>
        <v>30.319396984799997</v>
      </c>
      <c r="Z421" s="478">
        <f t="shared" si="166"/>
        <v>409.31185929479994</v>
      </c>
      <c r="AA421" s="478">
        <f t="shared" si="167"/>
        <v>12.279355778843998</v>
      </c>
      <c r="AB421" s="478">
        <f t="shared" si="168"/>
        <v>421.59121507364392</v>
      </c>
      <c r="AC421" s="478">
        <f t="shared" si="169"/>
        <v>75.886418713255907</v>
      </c>
      <c r="AD421" s="478">
        <f t="shared" si="170"/>
        <v>497.47763378689984</v>
      </c>
      <c r="AE421" s="404">
        <v>3.1321691099999995</v>
      </c>
      <c r="AF421" s="502">
        <f t="shared" si="171"/>
        <v>1558.1840774632199</v>
      </c>
      <c r="AG421" s="295"/>
      <c r="AI421" s="504">
        <f t="shared" si="172"/>
        <v>434.87501071018892</v>
      </c>
      <c r="AJ421" s="310" t="s">
        <v>292</v>
      </c>
      <c r="AK421" s="311">
        <v>3.1321691099999995</v>
      </c>
      <c r="AL421" s="435"/>
      <c r="AM421" s="435"/>
      <c r="AN421" s="435"/>
      <c r="AO421" s="435"/>
      <c r="AP421" s="435"/>
      <c r="AQ421" s="435"/>
      <c r="AR421" s="435"/>
      <c r="AS421" s="435"/>
      <c r="AT421" s="435"/>
      <c r="AU421" s="435"/>
      <c r="AV421" s="404">
        <f>AV415*AK421</f>
        <v>3.1321691099999995</v>
      </c>
      <c r="AW421" s="435"/>
      <c r="AX421" s="312"/>
    </row>
    <row r="422" spans="1:50" s="293" customFormat="1" ht="72" customHeight="1">
      <c r="A422" s="523">
        <v>135</v>
      </c>
      <c r="B422" s="313" t="s">
        <v>762</v>
      </c>
      <c r="C422" s="314" t="s">
        <v>292</v>
      </c>
      <c r="D422" s="315">
        <v>5.8504100000000001</v>
      </c>
      <c r="E422" s="291">
        <f t="shared" si="174"/>
        <v>75.135999999999996</v>
      </c>
      <c r="F422" s="324">
        <v>439.57640576</v>
      </c>
      <c r="G422" s="8">
        <f t="shared" si="175"/>
        <v>43.957640576000003</v>
      </c>
      <c r="H422" s="8">
        <f t="shared" si="176"/>
        <v>483.53404633600002</v>
      </c>
      <c r="I422" s="8">
        <f t="shared" si="177"/>
        <v>38.682723706880004</v>
      </c>
      <c r="J422" s="8">
        <f t="shared" si="178"/>
        <v>522.21677004288006</v>
      </c>
      <c r="K422" s="79">
        <f t="shared" si="179"/>
        <v>15.666503101286402</v>
      </c>
      <c r="L422" s="8">
        <f t="shared" si="180"/>
        <v>537.88327314416642</v>
      </c>
      <c r="M422" s="8">
        <f t="shared" si="181"/>
        <v>96.818989165949958</v>
      </c>
      <c r="N422" s="8">
        <f t="shared" si="182"/>
        <v>634.70226231011634</v>
      </c>
      <c r="O422" s="399">
        <v>1</v>
      </c>
      <c r="P422" s="400">
        <f t="shared" si="162"/>
        <v>634.70226231011634</v>
      </c>
      <c r="Q422" s="317"/>
      <c r="S422" s="304" t="s">
        <v>292</v>
      </c>
      <c r="T422" s="315">
        <v>5.8504100000000001</v>
      </c>
      <c r="U422" s="435">
        <v>120</v>
      </c>
      <c r="V422" s="432">
        <f t="shared" si="173"/>
        <v>702.04920000000004</v>
      </c>
      <c r="W422" s="432">
        <f t="shared" si="163"/>
        <v>70.204920000000001</v>
      </c>
      <c r="X422" s="432">
        <f t="shared" si="164"/>
        <v>772.25412000000006</v>
      </c>
      <c r="Y422" s="478">
        <f t="shared" si="165"/>
        <v>61.780329600000009</v>
      </c>
      <c r="Z422" s="478">
        <f t="shared" si="166"/>
        <v>834.03444960000002</v>
      </c>
      <c r="AA422" s="478">
        <f t="shared" si="167"/>
        <v>25.021033488</v>
      </c>
      <c r="AB422" s="478">
        <f t="shared" si="168"/>
        <v>859.05548308800007</v>
      </c>
      <c r="AC422" s="478">
        <f t="shared" si="169"/>
        <v>154.62998695584</v>
      </c>
      <c r="AD422" s="478">
        <f t="shared" si="170"/>
        <v>1013.68547004384</v>
      </c>
      <c r="AE422" s="399">
        <v>1</v>
      </c>
      <c r="AF422" s="502">
        <f t="shared" si="171"/>
        <v>1013.68547004384</v>
      </c>
      <c r="AG422" s="295"/>
      <c r="AI422" s="504">
        <f t="shared" si="172"/>
        <v>-378.9832077337237</v>
      </c>
      <c r="AJ422" s="314" t="s">
        <v>292</v>
      </c>
      <c r="AK422" s="315">
        <v>5.8504100000000001</v>
      </c>
      <c r="AL422" s="435"/>
      <c r="AM422" s="435"/>
      <c r="AN422" s="435"/>
      <c r="AO422" s="435"/>
      <c r="AP422" s="435"/>
      <c r="AQ422" s="435"/>
      <c r="AR422" s="435"/>
      <c r="AS422" s="435"/>
      <c r="AT422" s="435"/>
      <c r="AU422" s="435"/>
      <c r="AV422" s="399">
        <v>1</v>
      </c>
      <c r="AW422" s="435"/>
      <c r="AX422" s="317"/>
    </row>
    <row r="423" spans="1:50" s="293" customFormat="1" ht="18.75" customHeight="1">
      <c r="A423" s="517"/>
      <c r="B423" s="338" t="s">
        <v>452</v>
      </c>
      <c r="C423" s="332"/>
      <c r="D423" s="290"/>
      <c r="E423" s="291"/>
      <c r="F423" s="320"/>
      <c r="G423" s="16"/>
      <c r="H423" s="16"/>
      <c r="I423" s="16"/>
      <c r="J423" s="16"/>
      <c r="K423" s="143"/>
      <c r="L423" s="16"/>
      <c r="M423" s="16"/>
      <c r="N423" s="16"/>
      <c r="O423" s="402"/>
      <c r="P423" s="414"/>
      <c r="Q423" s="292"/>
      <c r="S423" s="444"/>
      <c r="T423" s="290"/>
      <c r="U423" s="435"/>
      <c r="V423" s="432">
        <f t="shared" si="173"/>
        <v>0</v>
      </c>
      <c r="W423" s="432">
        <f t="shared" si="163"/>
        <v>0</v>
      </c>
      <c r="X423" s="432">
        <f t="shared" si="164"/>
        <v>0</v>
      </c>
      <c r="Y423" s="478">
        <f t="shared" si="165"/>
        <v>0</v>
      </c>
      <c r="Z423" s="478">
        <f t="shared" si="166"/>
        <v>0</v>
      </c>
      <c r="AA423" s="478">
        <f t="shared" si="167"/>
        <v>0</v>
      </c>
      <c r="AB423" s="478">
        <f t="shared" si="168"/>
        <v>0</v>
      </c>
      <c r="AC423" s="478">
        <f t="shared" si="169"/>
        <v>0</v>
      </c>
      <c r="AD423" s="478">
        <f t="shared" si="170"/>
        <v>0</v>
      </c>
      <c r="AE423" s="402"/>
      <c r="AF423" s="502">
        <f t="shared" si="171"/>
        <v>0</v>
      </c>
      <c r="AG423" s="295"/>
      <c r="AI423" s="504">
        <f t="shared" si="172"/>
        <v>0</v>
      </c>
      <c r="AJ423" s="332"/>
      <c r="AK423" s="290"/>
      <c r="AL423" s="435"/>
      <c r="AM423" s="435"/>
      <c r="AN423" s="435"/>
      <c r="AO423" s="435"/>
      <c r="AP423" s="435"/>
      <c r="AQ423" s="435"/>
      <c r="AR423" s="435"/>
      <c r="AS423" s="435"/>
      <c r="AT423" s="435"/>
      <c r="AU423" s="435"/>
      <c r="AV423" s="402"/>
      <c r="AW423" s="435"/>
      <c r="AX423" s="292"/>
    </row>
    <row r="424" spans="1:50" s="293" customFormat="1" ht="18.75" customHeight="1">
      <c r="A424" s="517" t="s">
        <v>523</v>
      </c>
      <c r="B424" s="307" t="s">
        <v>390</v>
      </c>
      <c r="C424" s="308" t="s">
        <v>64</v>
      </c>
      <c r="D424" s="290">
        <v>2</v>
      </c>
      <c r="E424" s="291">
        <f t="shared" si="174"/>
        <v>347.55</v>
      </c>
      <c r="F424" s="320">
        <v>695.1</v>
      </c>
      <c r="G424" s="10">
        <f t="shared" si="175"/>
        <v>69.510000000000005</v>
      </c>
      <c r="H424" s="10">
        <f t="shared" si="176"/>
        <v>764.61</v>
      </c>
      <c r="I424" s="10">
        <f t="shared" si="177"/>
        <v>61.168800000000005</v>
      </c>
      <c r="J424" s="10">
        <f t="shared" si="178"/>
        <v>825.77880000000005</v>
      </c>
      <c r="K424" s="65">
        <f t="shared" si="179"/>
        <v>24.773364000000001</v>
      </c>
      <c r="L424" s="10">
        <f t="shared" si="180"/>
        <v>850.55216400000006</v>
      </c>
      <c r="M424" s="10">
        <f t="shared" si="181"/>
        <v>153.09938952000002</v>
      </c>
      <c r="N424" s="10">
        <f t="shared" si="182"/>
        <v>1003.6515535200001</v>
      </c>
      <c r="O424" s="402">
        <v>2</v>
      </c>
      <c r="P424" s="414">
        <f t="shared" si="162"/>
        <v>2007.3031070400002</v>
      </c>
      <c r="Q424" s="292"/>
      <c r="S424" s="445" t="s">
        <v>64</v>
      </c>
      <c r="T424" s="290">
        <v>2</v>
      </c>
      <c r="U424" s="435">
        <v>240</v>
      </c>
      <c r="V424" s="432">
        <f t="shared" si="173"/>
        <v>480</v>
      </c>
      <c r="W424" s="432">
        <f t="shared" si="163"/>
        <v>48</v>
      </c>
      <c r="X424" s="432">
        <f t="shared" si="164"/>
        <v>528</v>
      </c>
      <c r="Y424" s="478">
        <f t="shared" si="165"/>
        <v>42.24</v>
      </c>
      <c r="Z424" s="478">
        <f t="shared" si="166"/>
        <v>570.24</v>
      </c>
      <c r="AA424" s="478">
        <f t="shared" si="167"/>
        <v>17.107199999999999</v>
      </c>
      <c r="AB424" s="478">
        <f t="shared" si="168"/>
        <v>587.34720000000004</v>
      </c>
      <c r="AC424" s="478">
        <f t="shared" si="169"/>
        <v>105.72249600000001</v>
      </c>
      <c r="AD424" s="478">
        <f t="shared" si="170"/>
        <v>693.06969600000002</v>
      </c>
      <c r="AE424" s="402">
        <v>2</v>
      </c>
      <c r="AF424" s="502">
        <f t="shared" si="171"/>
        <v>1386.139392</v>
      </c>
      <c r="AG424" s="295"/>
      <c r="AI424" s="504">
        <f t="shared" si="172"/>
        <v>621.16371504000017</v>
      </c>
      <c r="AJ424" s="308" t="s">
        <v>64</v>
      </c>
      <c r="AK424" s="290">
        <v>2</v>
      </c>
      <c r="AL424" s="435"/>
      <c r="AM424" s="435"/>
      <c r="AN424" s="435"/>
      <c r="AO424" s="435"/>
      <c r="AP424" s="435"/>
      <c r="AQ424" s="435"/>
      <c r="AR424" s="435"/>
      <c r="AS424" s="435"/>
      <c r="AT424" s="435"/>
      <c r="AU424" s="435"/>
      <c r="AV424" s="402">
        <v>2</v>
      </c>
      <c r="AW424" s="435"/>
      <c r="AX424" s="292"/>
    </row>
    <row r="425" spans="1:50" s="293" customFormat="1" ht="36" customHeight="1">
      <c r="A425" s="517" t="s">
        <v>524</v>
      </c>
      <c r="B425" s="307" t="s">
        <v>391</v>
      </c>
      <c r="C425" s="308" t="s">
        <v>64</v>
      </c>
      <c r="D425" s="290">
        <v>1</v>
      </c>
      <c r="E425" s="291">
        <f t="shared" si="174"/>
        <v>0</v>
      </c>
      <c r="F425" s="320">
        <v>0</v>
      </c>
      <c r="G425" s="10"/>
      <c r="H425" s="10"/>
      <c r="I425" s="10"/>
      <c r="J425" s="10"/>
      <c r="K425" s="65"/>
      <c r="L425" s="10"/>
      <c r="M425" s="10"/>
      <c r="N425" s="10"/>
      <c r="O425" s="402">
        <v>1</v>
      </c>
      <c r="P425" s="414"/>
      <c r="Q425" s="292" t="s">
        <v>148</v>
      </c>
      <c r="S425" s="445" t="s">
        <v>64</v>
      </c>
      <c r="T425" s="290">
        <v>1</v>
      </c>
      <c r="U425" s="435">
        <v>0</v>
      </c>
      <c r="V425" s="432">
        <f t="shared" si="173"/>
        <v>0</v>
      </c>
      <c r="W425" s="432">
        <f t="shared" si="163"/>
        <v>0</v>
      </c>
      <c r="X425" s="432">
        <f t="shared" si="164"/>
        <v>0</v>
      </c>
      <c r="Y425" s="478">
        <f t="shared" si="165"/>
        <v>0</v>
      </c>
      <c r="Z425" s="478">
        <f t="shared" si="166"/>
        <v>0</v>
      </c>
      <c r="AA425" s="478">
        <f t="shared" si="167"/>
        <v>0</v>
      </c>
      <c r="AB425" s="478">
        <f t="shared" si="168"/>
        <v>0</v>
      </c>
      <c r="AC425" s="478">
        <f t="shared" si="169"/>
        <v>0</v>
      </c>
      <c r="AD425" s="478">
        <f t="shared" si="170"/>
        <v>0</v>
      </c>
      <c r="AE425" s="402">
        <v>1</v>
      </c>
      <c r="AF425" s="502">
        <f t="shared" si="171"/>
        <v>0</v>
      </c>
      <c r="AG425" s="295" t="s">
        <v>148</v>
      </c>
      <c r="AI425" s="504">
        <f t="shared" si="172"/>
        <v>0</v>
      </c>
      <c r="AJ425" s="308" t="s">
        <v>64</v>
      </c>
      <c r="AK425" s="290">
        <v>1</v>
      </c>
      <c r="AL425" s="435"/>
      <c r="AM425" s="435"/>
      <c r="AN425" s="435"/>
      <c r="AO425" s="435"/>
      <c r="AP425" s="435"/>
      <c r="AQ425" s="435"/>
      <c r="AR425" s="435"/>
      <c r="AS425" s="435"/>
      <c r="AT425" s="435"/>
      <c r="AU425" s="435"/>
      <c r="AV425" s="402">
        <v>1</v>
      </c>
      <c r="AW425" s="435"/>
      <c r="AX425" s="292" t="s">
        <v>148</v>
      </c>
    </row>
    <row r="426" spans="1:50" s="293" customFormat="1" ht="18.75" customHeight="1">
      <c r="A426" s="517" t="s">
        <v>525</v>
      </c>
      <c r="B426" s="307" t="s">
        <v>392</v>
      </c>
      <c r="C426" s="308" t="s">
        <v>64</v>
      </c>
      <c r="D426" s="290">
        <v>1</v>
      </c>
      <c r="E426" s="291">
        <f t="shared" si="174"/>
        <v>293.685</v>
      </c>
      <c r="F426" s="320">
        <v>293.685</v>
      </c>
      <c r="G426" s="10">
        <f t="shared" si="175"/>
        <v>29.368500000000001</v>
      </c>
      <c r="H426" s="10">
        <f t="shared" si="176"/>
        <v>323.05349999999999</v>
      </c>
      <c r="I426" s="10">
        <f t="shared" si="177"/>
        <v>25.844279999999998</v>
      </c>
      <c r="J426" s="10">
        <f t="shared" si="178"/>
        <v>348.89778000000001</v>
      </c>
      <c r="K426" s="65">
        <f t="shared" si="179"/>
        <v>10.4669334</v>
      </c>
      <c r="L426" s="10">
        <f t="shared" si="180"/>
        <v>359.36471340000003</v>
      </c>
      <c r="M426" s="10">
        <f t="shared" si="181"/>
        <v>64.685648412000006</v>
      </c>
      <c r="N426" s="10">
        <f t="shared" si="182"/>
        <v>424.05036181200001</v>
      </c>
      <c r="O426" s="402">
        <v>1</v>
      </c>
      <c r="P426" s="414">
        <f t="shared" si="162"/>
        <v>424.05036181200001</v>
      </c>
      <c r="Q426" s="292"/>
      <c r="S426" s="445" t="s">
        <v>64</v>
      </c>
      <c r="T426" s="290">
        <v>1</v>
      </c>
      <c r="U426" s="435">
        <v>250</v>
      </c>
      <c r="V426" s="432">
        <f t="shared" si="173"/>
        <v>250</v>
      </c>
      <c r="W426" s="432">
        <f t="shared" si="163"/>
        <v>25</v>
      </c>
      <c r="X426" s="432">
        <f t="shared" si="164"/>
        <v>275</v>
      </c>
      <c r="Y426" s="478">
        <f t="shared" si="165"/>
        <v>22</v>
      </c>
      <c r="Z426" s="478">
        <f t="shared" si="166"/>
        <v>297</v>
      </c>
      <c r="AA426" s="478">
        <f t="shared" si="167"/>
        <v>8.91</v>
      </c>
      <c r="AB426" s="478">
        <f t="shared" si="168"/>
        <v>305.91000000000003</v>
      </c>
      <c r="AC426" s="478">
        <f t="shared" si="169"/>
        <v>55.063800000000001</v>
      </c>
      <c r="AD426" s="478">
        <f t="shared" si="170"/>
        <v>360.97380000000004</v>
      </c>
      <c r="AE426" s="402">
        <v>1</v>
      </c>
      <c r="AF426" s="502">
        <f t="shared" si="171"/>
        <v>360.97380000000004</v>
      </c>
      <c r="AG426" s="295"/>
      <c r="AI426" s="504">
        <f t="shared" si="172"/>
        <v>63.076561811999966</v>
      </c>
      <c r="AJ426" s="308" t="s">
        <v>64</v>
      </c>
      <c r="AK426" s="290">
        <v>1</v>
      </c>
      <c r="AL426" s="435"/>
      <c r="AM426" s="435"/>
      <c r="AN426" s="435"/>
      <c r="AO426" s="435"/>
      <c r="AP426" s="435"/>
      <c r="AQ426" s="435"/>
      <c r="AR426" s="435"/>
      <c r="AS426" s="435"/>
      <c r="AT426" s="435"/>
      <c r="AU426" s="435"/>
      <c r="AV426" s="402">
        <v>1</v>
      </c>
      <c r="AW426" s="435"/>
      <c r="AX426" s="292"/>
    </row>
    <row r="427" spans="1:50" s="293" customFormat="1" ht="19.5" customHeight="1" thickBot="1">
      <c r="A427" s="517" t="s">
        <v>526</v>
      </c>
      <c r="B427" s="318" t="s">
        <v>378</v>
      </c>
      <c r="C427" s="319" t="s">
        <v>292</v>
      </c>
      <c r="D427" s="288">
        <v>3.34058411</v>
      </c>
      <c r="E427" s="291">
        <f t="shared" si="174"/>
        <v>140.69999999999999</v>
      </c>
      <c r="F427" s="326">
        <v>470.020184277</v>
      </c>
      <c r="G427" s="81">
        <f t="shared" si="175"/>
        <v>47.002018427700001</v>
      </c>
      <c r="H427" s="81">
        <f t="shared" si="176"/>
        <v>517.02220270470002</v>
      </c>
      <c r="I427" s="81">
        <f t="shared" si="177"/>
        <v>41.361776216376001</v>
      </c>
      <c r="J427" s="81">
        <f t="shared" si="178"/>
        <v>558.38397892107605</v>
      </c>
      <c r="K427" s="115">
        <f t="shared" si="179"/>
        <v>16.75151936763228</v>
      </c>
      <c r="L427" s="81">
        <f t="shared" si="180"/>
        <v>575.13549828870828</v>
      </c>
      <c r="M427" s="81">
        <f t="shared" si="181"/>
        <v>103.52438969196749</v>
      </c>
      <c r="N427" s="81">
        <f t="shared" si="182"/>
        <v>678.65988798067576</v>
      </c>
      <c r="O427" s="406">
        <f>D427*O422</f>
        <v>3.34058411</v>
      </c>
      <c r="P427" s="415">
        <f t="shared" si="162"/>
        <v>2267.1204378826255</v>
      </c>
      <c r="Q427" s="289"/>
      <c r="S427" s="465" t="s">
        <v>292</v>
      </c>
      <c r="T427" s="288">
        <v>3.34058411</v>
      </c>
      <c r="U427" s="435">
        <v>110</v>
      </c>
      <c r="V427" s="432">
        <f t="shared" si="173"/>
        <v>367.46425210000001</v>
      </c>
      <c r="W427" s="432">
        <f t="shared" si="163"/>
        <v>36.746425210000005</v>
      </c>
      <c r="X427" s="432">
        <f t="shared" si="164"/>
        <v>404.21067730999999</v>
      </c>
      <c r="Y427" s="478">
        <f t="shared" si="165"/>
        <v>32.336854184800004</v>
      </c>
      <c r="Z427" s="478">
        <f t="shared" si="166"/>
        <v>436.54753149480001</v>
      </c>
      <c r="AA427" s="478">
        <f t="shared" si="167"/>
        <v>13.096425944844</v>
      </c>
      <c r="AB427" s="478">
        <f t="shared" si="168"/>
        <v>449.643957439644</v>
      </c>
      <c r="AC427" s="478">
        <f t="shared" si="169"/>
        <v>80.935912339135911</v>
      </c>
      <c r="AD427" s="478">
        <f t="shared" si="170"/>
        <v>530.57986977877988</v>
      </c>
      <c r="AE427" s="406">
        <v>3.34058411</v>
      </c>
      <c r="AF427" s="502">
        <f t="shared" si="171"/>
        <v>1772.4466820688613</v>
      </c>
      <c r="AG427" s="295"/>
      <c r="AI427" s="504">
        <f t="shared" si="172"/>
        <v>494.67375581376427</v>
      </c>
      <c r="AJ427" s="319" t="s">
        <v>292</v>
      </c>
      <c r="AK427" s="288">
        <v>3.34058411</v>
      </c>
      <c r="AL427" s="435"/>
      <c r="AM427" s="435"/>
      <c r="AN427" s="435"/>
      <c r="AO427" s="435"/>
      <c r="AP427" s="435"/>
      <c r="AQ427" s="435"/>
      <c r="AR427" s="435"/>
      <c r="AS427" s="435"/>
      <c r="AT427" s="435"/>
      <c r="AU427" s="435"/>
      <c r="AV427" s="406">
        <f>AK427*AV422</f>
        <v>3.34058411</v>
      </c>
      <c r="AW427" s="435"/>
      <c r="AX427" s="289"/>
    </row>
    <row r="428" spans="1:50" s="293" customFormat="1" ht="72" customHeight="1">
      <c r="A428" s="523">
        <v>136</v>
      </c>
      <c r="B428" s="322" t="s">
        <v>763</v>
      </c>
      <c r="C428" s="323" t="s">
        <v>292</v>
      </c>
      <c r="D428" s="290">
        <v>6.2154100000000003</v>
      </c>
      <c r="E428" s="291">
        <f t="shared" si="174"/>
        <v>75.135999999999996</v>
      </c>
      <c r="F428" s="320">
        <v>467.00104576000001</v>
      </c>
      <c r="G428" s="16">
        <f t="shared" si="175"/>
        <v>46.700104576000001</v>
      </c>
      <c r="H428" s="16">
        <f t="shared" si="176"/>
        <v>513.70115033599996</v>
      </c>
      <c r="I428" s="16">
        <f t="shared" si="177"/>
        <v>41.096092026879994</v>
      </c>
      <c r="J428" s="16">
        <f t="shared" si="178"/>
        <v>554.79724236287996</v>
      </c>
      <c r="K428" s="143">
        <f t="shared" si="179"/>
        <v>16.643917270886398</v>
      </c>
      <c r="L428" s="16">
        <f t="shared" si="180"/>
        <v>571.44115963376635</v>
      </c>
      <c r="M428" s="16">
        <f t="shared" si="181"/>
        <v>102.85940873407795</v>
      </c>
      <c r="N428" s="16">
        <f t="shared" si="182"/>
        <v>674.30056836784433</v>
      </c>
      <c r="O428" s="402">
        <v>1</v>
      </c>
      <c r="P428" s="400">
        <f t="shared" si="162"/>
        <v>674.30056836784433</v>
      </c>
      <c r="Q428" s="292"/>
      <c r="S428" s="304" t="s">
        <v>292</v>
      </c>
      <c r="T428" s="290">
        <v>6.2154100000000003</v>
      </c>
      <c r="U428" s="435">
        <v>120</v>
      </c>
      <c r="V428" s="432">
        <f t="shared" si="173"/>
        <v>745.8492</v>
      </c>
      <c r="W428" s="432">
        <f t="shared" si="163"/>
        <v>74.584919999999997</v>
      </c>
      <c r="X428" s="432">
        <f t="shared" si="164"/>
        <v>820.43412000000001</v>
      </c>
      <c r="Y428" s="478">
        <f t="shared" si="165"/>
        <v>65.6347296</v>
      </c>
      <c r="Z428" s="478">
        <f t="shared" si="166"/>
        <v>886.06884960000002</v>
      </c>
      <c r="AA428" s="478">
        <f t="shared" si="167"/>
        <v>26.582065488000001</v>
      </c>
      <c r="AB428" s="478">
        <f t="shared" si="168"/>
        <v>912.65091508800003</v>
      </c>
      <c r="AC428" s="478">
        <f t="shared" si="169"/>
        <v>164.27716471584</v>
      </c>
      <c r="AD428" s="478">
        <f t="shared" si="170"/>
        <v>1076.9280798038401</v>
      </c>
      <c r="AE428" s="402">
        <v>1</v>
      </c>
      <c r="AF428" s="502">
        <f t="shared" si="171"/>
        <v>1076.9280798038401</v>
      </c>
      <c r="AG428" s="295"/>
      <c r="AI428" s="504">
        <f t="shared" si="172"/>
        <v>-402.62751143599576</v>
      </c>
      <c r="AJ428" s="323" t="s">
        <v>292</v>
      </c>
      <c r="AK428" s="290">
        <v>6.2154100000000003</v>
      </c>
      <c r="AL428" s="435"/>
      <c r="AM428" s="435"/>
      <c r="AN428" s="435"/>
      <c r="AO428" s="435"/>
      <c r="AP428" s="435"/>
      <c r="AQ428" s="435"/>
      <c r="AR428" s="435"/>
      <c r="AS428" s="435"/>
      <c r="AT428" s="435"/>
      <c r="AU428" s="435"/>
      <c r="AV428" s="402">
        <v>1</v>
      </c>
      <c r="AW428" s="435"/>
      <c r="AX428" s="292"/>
    </row>
    <row r="429" spans="1:50" s="293" customFormat="1" ht="18.75" customHeight="1">
      <c r="A429" s="517"/>
      <c r="B429" s="338" t="s">
        <v>452</v>
      </c>
      <c r="C429" s="332"/>
      <c r="D429" s="290"/>
      <c r="E429" s="291"/>
      <c r="F429" s="320"/>
      <c r="G429" s="16"/>
      <c r="H429" s="16"/>
      <c r="I429" s="16"/>
      <c r="J429" s="16"/>
      <c r="K429" s="143"/>
      <c r="L429" s="16"/>
      <c r="M429" s="16"/>
      <c r="N429" s="16"/>
      <c r="O429" s="402"/>
      <c r="P429" s="414"/>
      <c r="Q429" s="292"/>
      <c r="S429" s="444"/>
      <c r="T429" s="290"/>
      <c r="U429" s="435"/>
      <c r="V429" s="432">
        <f t="shared" si="173"/>
        <v>0</v>
      </c>
      <c r="W429" s="432">
        <f t="shared" si="163"/>
        <v>0</v>
      </c>
      <c r="X429" s="432">
        <f t="shared" si="164"/>
        <v>0</v>
      </c>
      <c r="Y429" s="478">
        <f t="shared" si="165"/>
        <v>0</v>
      </c>
      <c r="Z429" s="478">
        <f t="shared" si="166"/>
        <v>0</v>
      </c>
      <c r="AA429" s="478">
        <f t="shared" si="167"/>
        <v>0</v>
      </c>
      <c r="AB429" s="478">
        <f t="shared" si="168"/>
        <v>0</v>
      </c>
      <c r="AC429" s="478">
        <f t="shared" si="169"/>
        <v>0</v>
      </c>
      <c r="AD429" s="478">
        <f t="shared" si="170"/>
        <v>0</v>
      </c>
      <c r="AE429" s="402"/>
      <c r="AF429" s="502">
        <f t="shared" si="171"/>
        <v>0</v>
      </c>
      <c r="AG429" s="295"/>
      <c r="AI429" s="504">
        <f t="shared" si="172"/>
        <v>0</v>
      </c>
      <c r="AJ429" s="332"/>
      <c r="AK429" s="290"/>
      <c r="AL429" s="435"/>
      <c r="AM429" s="435"/>
      <c r="AN429" s="435"/>
      <c r="AO429" s="435"/>
      <c r="AP429" s="435"/>
      <c r="AQ429" s="435"/>
      <c r="AR429" s="435"/>
      <c r="AS429" s="435"/>
      <c r="AT429" s="435"/>
      <c r="AU429" s="435"/>
      <c r="AV429" s="402"/>
      <c r="AW429" s="435"/>
      <c r="AX429" s="292"/>
    </row>
    <row r="430" spans="1:50" s="293" customFormat="1" ht="18.75" customHeight="1">
      <c r="A430" s="517" t="s">
        <v>527</v>
      </c>
      <c r="B430" s="307" t="s">
        <v>390</v>
      </c>
      <c r="C430" s="308" t="s">
        <v>64</v>
      </c>
      <c r="D430" s="290">
        <v>2</v>
      </c>
      <c r="E430" s="291">
        <f t="shared" si="174"/>
        <v>347.55</v>
      </c>
      <c r="F430" s="320">
        <v>695.1</v>
      </c>
      <c r="G430" s="10">
        <f t="shared" si="175"/>
        <v>69.510000000000005</v>
      </c>
      <c r="H430" s="10">
        <f t="shared" si="176"/>
        <v>764.61</v>
      </c>
      <c r="I430" s="10">
        <f t="shared" si="177"/>
        <v>61.168800000000005</v>
      </c>
      <c r="J430" s="10">
        <f t="shared" si="178"/>
        <v>825.77880000000005</v>
      </c>
      <c r="K430" s="65">
        <f t="shared" si="179"/>
        <v>24.773364000000001</v>
      </c>
      <c r="L430" s="10">
        <f t="shared" si="180"/>
        <v>850.55216400000006</v>
      </c>
      <c r="M430" s="10">
        <f t="shared" si="181"/>
        <v>153.09938952000002</v>
      </c>
      <c r="N430" s="10">
        <f t="shared" si="182"/>
        <v>1003.6515535200001</v>
      </c>
      <c r="O430" s="402">
        <v>2</v>
      </c>
      <c r="P430" s="414">
        <f t="shared" si="162"/>
        <v>2007.3031070400002</v>
      </c>
      <c r="Q430" s="292"/>
      <c r="S430" s="445" t="s">
        <v>64</v>
      </c>
      <c r="T430" s="290">
        <v>2</v>
      </c>
      <c r="U430" s="435">
        <v>240</v>
      </c>
      <c r="V430" s="432">
        <f t="shared" si="173"/>
        <v>480</v>
      </c>
      <c r="W430" s="432">
        <f t="shared" si="163"/>
        <v>48</v>
      </c>
      <c r="X430" s="432">
        <f t="shared" si="164"/>
        <v>528</v>
      </c>
      <c r="Y430" s="478">
        <f t="shared" si="165"/>
        <v>42.24</v>
      </c>
      <c r="Z430" s="478">
        <f t="shared" si="166"/>
        <v>570.24</v>
      </c>
      <c r="AA430" s="478">
        <f t="shared" si="167"/>
        <v>17.107199999999999</v>
      </c>
      <c r="AB430" s="478">
        <f t="shared" si="168"/>
        <v>587.34720000000004</v>
      </c>
      <c r="AC430" s="478">
        <f t="shared" si="169"/>
        <v>105.72249600000001</v>
      </c>
      <c r="AD430" s="478">
        <f t="shared" si="170"/>
        <v>693.06969600000002</v>
      </c>
      <c r="AE430" s="402">
        <v>2</v>
      </c>
      <c r="AF430" s="502">
        <f t="shared" si="171"/>
        <v>1386.139392</v>
      </c>
      <c r="AG430" s="295"/>
      <c r="AI430" s="504">
        <f t="shared" si="172"/>
        <v>621.16371504000017</v>
      </c>
      <c r="AJ430" s="308" t="s">
        <v>64</v>
      </c>
      <c r="AK430" s="290">
        <v>2</v>
      </c>
      <c r="AL430" s="435"/>
      <c r="AM430" s="435"/>
      <c r="AN430" s="435"/>
      <c r="AO430" s="435"/>
      <c r="AP430" s="435"/>
      <c r="AQ430" s="435"/>
      <c r="AR430" s="435"/>
      <c r="AS430" s="435"/>
      <c r="AT430" s="435"/>
      <c r="AU430" s="435"/>
      <c r="AV430" s="402">
        <v>2</v>
      </c>
      <c r="AW430" s="435"/>
      <c r="AX430" s="292"/>
    </row>
    <row r="431" spans="1:50" s="293" customFormat="1" ht="18.75" customHeight="1">
      <c r="A431" s="517" t="s">
        <v>528</v>
      </c>
      <c r="B431" s="307" t="s">
        <v>394</v>
      </c>
      <c r="C431" s="308" t="s">
        <v>64</v>
      </c>
      <c r="D431" s="290">
        <v>1</v>
      </c>
      <c r="E431" s="291">
        <f t="shared" si="174"/>
        <v>284.74950000000001</v>
      </c>
      <c r="F431" s="133">
        <v>284.74950000000001</v>
      </c>
      <c r="G431" s="10">
        <f t="shared" si="175"/>
        <v>28.474950000000003</v>
      </c>
      <c r="H431" s="10">
        <f t="shared" si="176"/>
        <v>313.22444999999999</v>
      </c>
      <c r="I431" s="10">
        <f t="shared" si="177"/>
        <v>25.057956000000001</v>
      </c>
      <c r="J431" s="10">
        <f t="shared" si="178"/>
        <v>338.28240599999998</v>
      </c>
      <c r="K431" s="65">
        <f t="shared" si="179"/>
        <v>10.148472179999999</v>
      </c>
      <c r="L431" s="10">
        <f t="shared" si="180"/>
        <v>348.43087817999998</v>
      </c>
      <c r="M431" s="10">
        <f t="shared" si="181"/>
        <v>62.717558072399996</v>
      </c>
      <c r="N431" s="10">
        <f t="shared" si="182"/>
        <v>411.14843625239996</v>
      </c>
      <c r="O431" s="402">
        <v>1</v>
      </c>
      <c r="P431" s="414">
        <f t="shared" si="162"/>
        <v>411.14843625239996</v>
      </c>
      <c r="Q431" s="292"/>
      <c r="S431" s="445" t="s">
        <v>64</v>
      </c>
      <c r="T431" s="290">
        <v>1</v>
      </c>
      <c r="U431" s="435">
        <v>18</v>
      </c>
      <c r="V431" s="432">
        <f t="shared" si="173"/>
        <v>18</v>
      </c>
      <c r="W431" s="432">
        <f t="shared" si="163"/>
        <v>1.8</v>
      </c>
      <c r="X431" s="432">
        <f t="shared" si="164"/>
        <v>19.8</v>
      </c>
      <c r="Y431" s="478">
        <f t="shared" si="165"/>
        <v>1.5840000000000001</v>
      </c>
      <c r="Z431" s="478">
        <f t="shared" si="166"/>
        <v>21.384</v>
      </c>
      <c r="AA431" s="478">
        <f t="shared" si="167"/>
        <v>0.64151999999999998</v>
      </c>
      <c r="AB431" s="478">
        <f t="shared" si="168"/>
        <v>22.02552</v>
      </c>
      <c r="AC431" s="478">
        <f t="shared" si="169"/>
        <v>3.9645935999999997</v>
      </c>
      <c r="AD431" s="478">
        <f t="shared" si="170"/>
        <v>25.990113600000001</v>
      </c>
      <c r="AE431" s="402">
        <v>1</v>
      </c>
      <c r="AF431" s="502">
        <f t="shared" si="171"/>
        <v>25.990113600000001</v>
      </c>
      <c r="AG431" s="295"/>
      <c r="AI431" s="504">
        <f t="shared" si="172"/>
        <v>385.15832265239999</v>
      </c>
      <c r="AJ431" s="308" t="s">
        <v>64</v>
      </c>
      <c r="AK431" s="290">
        <v>1</v>
      </c>
      <c r="AL431" s="435"/>
      <c r="AM431" s="435"/>
      <c r="AN431" s="435"/>
      <c r="AO431" s="435"/>
      <c r="AP431" s="435"/>
      <c r="AQ431" s="435"/>
      <c r="AR431" s="435"/>
      <c r="AS431" s="435"/>
      <c r="AT431" s="435"/>
      <c r="AU431" s="435"/>
      <c r="AV431" s="402">
        <v>1</v>
      </c>
      <c r="AW431" s="435"/>
      <c r="AX431" s="292"/>
    </row>
    <row r="432" spans="1:50" s="293" customFormat="1" ht="36" customHeight="1">
      <c r="A432" s="517" t="s">
        <v>529</v>
      </c>
      <c r="B432" s="307" t="s">
        <v>391</v>
      </c>
      <c r="C432" s="308" t="s">
        <v>64</v>
      </c>
      <c r="D432" s="290">
        <v>1</v>
      </c>
      <c r="E432" s="291">
        <f t="shared" si="174"/>
        <v>0</v>
      </c>
      <c r="F432" s="320">
        <v>0</v>
      </c>
      <c r="G432" s="10"/>
      <c r="H432" s="10"/>
      <c r="I432" s="10"/>
      <c r="J432" s="10"/>
      <c r="K432" s="65"/>
      <c r="L432" s="10"/>
      <c r="M432" s="10"/>
      <c r="N432" s="10"/>
      <c r="O432" s="402">
        <v>1</v>
      </c>
      <c r="P432" s="414"/>
      <c r="Q432" s="292" t="s">
        <v>148</v>
      </c>
      <c r="S432" s="445" t="s">
        <v>64</v>
      </c>
      <c r="T432" s="290">
        <v>1</v>
      </c>
      <c r="U432" s="435">
        <v>0</v>
      </c>
      <c r="V432" s="432">
        <f t="shared" si="173"/>
        <v>0</v>
      </c>
      <c r="W432" s="432">
        <f t="shared" si="163"/>
        <v>0</v>
      </c>
      <c r="X432" s="432">
        <f t="shared" si="164"/>
        <v>0</v>
      </c>
      <c r="Y432" s="478">
        <f t="shared" si="165"/>
        <v>0</v>
      </c>
      <c r="Z432" s="478">
        <f t="shared" si="166"/>
        <v>0</v>
      </c>
      <c r="AA432" s="478">
        <f t="shared" si="167"/>
        <v>0</v>
      </c>
      <c r="AB432" s="478">
        <f t="shared" si="168"/>
        <v>0</v>
      </c>
      <c r="AC432" s="478">
        <f t="shared" si="169"/>
        <v>0</v>
      </c>
      <c r="AD432" s="478">
        <f t="shared" si="170"/>
        <v>0</v>
      </c>
      <c r="AE432" s="402">
        <v>1</v>
      </c>
      <c r="AF432" s="502">
        <f t="shared" si="171"/>
        <v>0</v>
      </c>
      <c r="AG432" s="295" t="s">
        <v>148</v>
      </c>
      <c r="AI432" s="504">
        <f t="shared" si="172"/>
        <v>0</v>
      </c>
      <c r="AJ432" s="308" t="s">
        <v>64</v>
      </c>
      <c r="AK432" s="290">
        <v>1</v>
      </c>
      <c r="AL432" s="435"/>
      <c r="AM432" s="435"/>
      <c r="AN432" s="435"/>
      <c r="AO432" s="435"/>
      <c r="AP432" s="435"/>
      <c r="AQ432" s="435"/>
      <c r="AR432" s="435"/>
      <c r="AS432" s="435"/>
      <c r="AT432" s="435"/>
      <c r="AU432" s="435"/>
      <c r="AV432" s="402">
        <v>1</v>
      </c>
      <c r="AW432" s="435"/>
      <c r="AX432" s="292" t="s">
        <v>148</v>
      </c>
    </row>
    <row r="433" spans="1:50" s="293" customFormat="1" ht="18.75" customHeight="1">
      <c r="A433" s="517" t="s">
        <v>530</v>
      </c>
      <c r="B433" s="307" t="s">
        <v>392</v>
      </c>
      <c r="C433" s="308" t="s">
        <v>64</v>
      </c>
      <c r="D433" s="290">
        <v>1</v>
      </c>
      <c r="E433" s="291">
        <f t="shared" si="174"/>
        <v>293.685</v>
      </c>
      <c r="F433" s="320">
        <v>293.685</v>
      </c>
      <c r="G433" s="10">
        <f t="shared" si="175"/>
        <v>29.368500000000001</v>
      </c>
      <c r="H433" s="10">
        <f t="shared" si="176"/>
        <v>323.05349999999999</v>
      </c>
      <c r="I433" s="10">
        <f t="shared" si="177"/>
        <v>25.844279999999998</v>
      </c>
      <c r="J433" s="10">
        <f t="shared" si="178"/>
        <v>348.89778000000001</v>
      </c>
      <c r="K433" s="65">
        <f t="shared" si="179"/>
        <v>10.4669334</v>
      </c>
      <c r="L433" s="10">
        <f t="shared" si="180"/>
        <v>359.36471340000003</v>
      </c>
      <c r="M433" s="10">
        <f t="shared" si="181"/>
        <v>64.685648412000006</v>
      </c>
      <c r="N433" s="10">
        <f t="shared" si="182"/>
        <v>424.05036181200001</v>
      </c>
      <c r="O433" s="402">
        <v>1</v>
      </c>
      <c r="P433" s="414">
        <f t="shared" si="162"/>
        <v>424.05036181200001</v>
      </c>
      <c r="Q433" s="292"/>
      <c r="S433" s="445" t="s">
        <v>64</v>
      </c>
      <c r="T433" s="290">
        <v>1</v>
      </c>
      <c r="U433" s="435">
        <v>250</v>
      </c>
      <c r="V433" s="432">
        <f t="shared" si="173"/>
        <v>250</v>
      </c>
      <c r="W433" s="432">
        <f t="shared" si="163"/>
        <v>25</v>
      </c>
      <c r="X433" s="432">
        <f t="shared" si="164"/>
        <v>275</v>
      </c>
      <c r="Y433" s="478">
        <f t="shared" si="165"/>
        <v>22</v>
      </c>
      <c r="Z433" s="478">
        <f t="shared" si="166"/>
        <v>297</v>
      </c>
      <c r="AA433" s="478">
        <f t="shared" si="167"/>
        <v>8.91</v>
      </c>
      <c r="AB433" s="478">
        <f t="shared" si="168"/>
        <v>305.91000000000003</v>
      </c>
      <c r="AC433" s="478">
        <f t="shared" si="169"/>
        <v>55.063800000000001</v>
      </c>
      <c r="AD433" s="478">
        <f t="shared" si="170"/>
        <v>360.97380000000004</v>
      </c>
      <c r="AE433" s="402">
        <v>1</v>
      </c>
      <c r="AF433" s="502">
        <f t="shared" si="171"/>
        <v>360.97380000000004</v>
      </c>
      <c r="AG433" s="295"/>
      <c r="AI433" s="504">
        <f t="shared" si="172"/>
        <v>63.076561811999966</v>
      </c>
      <c r="AJ433" s="308" t="s">
        <v>64</v>
      </c>
      <c r="AK433" s="290">
        <v>1</v>
      </c>
      <c r="AL433" s="435"/>
      <c r="AM433" s="435"/>
      <c r="AN433" s="435"/>
      <c r="AO433" s="435"/>
      <c r="AP433" s="435"/>
      <c r="AQ433" s="435"/>
      <c r="AR433" s="435"/>
      <c r="AS433" s="435"/>
      <c r="AT433" s="435"/>
      <c r="AU433" s="435"/>
      <c r="AV433" s="402">
        <v>1</v>
      </c>
      <c r="AW433" s="435"/>
      <c r="AX433" s="292"/>
    </row>
    <row r="434" spans="1:50" s="293" customFormat="1" ht="19.5" customHeight="1" thickBot="1">
      <c r="A434" s="517" t="s">
        <v>530</v>
      </c>
      <c r="B434" s="309" t="s">
        <v>378</v>
      </c>
      <c r="C434" s="310" t="s">
        <v>292</v>
      </c>
      <c r="D434" s="311">
        <v>3.54899911</v>
      </c>
      <c r="E434" s="291">
        <f t="shared" si="174"/>
        <v>140.70000000000002</v>
      </c>
      <c r="F434" s="321">
        <v>499.34417477700003</v>
      </c>
      <c r="G434" s="37">
        <f t="shared" si="175"/>
        <v>49.934417477700009</v>
      </c>
      <c r="H434" s="37">
        <f t="shared" si="176"/>
        <v>549.27859225470002</v>
      </c>
      <c r="I434" s="37">
        <f t="shared" si="177"/>
        <v>43.942287380376001</v>
      </c>
      <c r="J434" s="37">
        <f t="shared" si="178"/>
        <v>593.22087963507602</v>
      </c>
      <c r="K434" s="220">
        <f t="shared" si="179"/>
        <v>17.796626389052278</v>
      </c>
      <c r="L434" s="37">
        <f t="shared" si="180"/>
        <v>611.01750602412835</v>
      </c>
      <c r="M434" s="37">
        <f t="shared" si="181"/>
        <v>109.98315108434311</v>
      </c>
      <c r="N434" s="37">
        <f t="shared" si="182"/>
        <v>721.0006571084715</v>
      </c>
      <c r="O434" s="404">
        <f>D434*O428</f>
        <v>3.54899911</v>
      </c>
      <c r="P434" s="415">
        <f t="shared" si="162"/>
        <v>2558.8306903873804</v>
      </c>
      <c r="Q434" s="312"/>
      <c r="S434" s="465" t="s">
        <v>292</v>
      </c>
      <c r="T434" s="311">
        <v>3.54899911</v>
      </c>
      <c r="U434" s="435">
        <v>110</v>
      </c>
      <c r="V434" s="432">
        <f t="shared" si="173"/>
        <v>390.38990210000003</v>
      </c>
      <c r="W434" s="432">
        <f t="shared" si="163"/>
        <v>39.038990210000009</v>
      </c>
      <c r="X434" s="432">
        <f t="shared" si="164"/>
        <v>429.42889231000004</v>
      </c>
      <c r="Y434" s="478">
        <f t="shared" si="165"/>
        <v>34.354311384800006</v>
      </c>
      <c r="Z434" s="478">
        <f t="shared" si="166"/>
        <v>463.78320369480002</v>
      </c>
      <c r="AA434" s="478">
        <f t="shared" si="167"/>
        <v>13.913496110844001</v>
      </c>
      <c r="AB434" s="478">
        <f t="shared" si="168"/>
        <v>477.69669980564402</v>
      </c>
      <c r="AC434" s="478">
        <f t="shared" si="169"/>
        <v>85.985405965015914</v>
      </c>
      <c r="AD434" s="478">
        <f t="shared" si="170"/>
        <v>563.68210577065997</v>
      </c>
      <c r="AE434" s="404">
        <v>3.54899911</v>
      </c>
      <c r="AF434" s="502">
        <f t="shared" si="171"/>
        <v>2000.5072917029981</v>
      </c>
      <c r="AG434" s="295"/>
      <c r="AI434" s="504">
        <f t="shared" si="172"/>
        <v>558.32339868438225</v>
      </c>
      <c r="AJ434" s="310" t="s">
        <v>292</v>
      </c>
      <c r="AK434" s="311">
        <v>3.54899911</v>
      </c>
      <c r="AL434" s="435"/>
      <c r="AM434" s="435"/>
      <c r="AN434" s="435"/>
      <c r="AO434" s="435"/>
      <c r="AP434" s="435"/>
      <c r="AQ434" s="435"/>
      <c r="AR434" s="435"/>
      <c r="AS434" s="435"/>
      <c r="AT434" s="435"/>
      <c r="AU434" s="435"/>
      <c r="AV434" s="404">
        <f>AK434*AV428</f>
        <v>3.54899911</v>
      </c>
      <c r="AW434" s="435"/>
      <c r="AX434" s="312"/>
    </row>
    <row r="435" spans="1:50" s="293" customFormat="1" ht="72" customHeight="1">
      <c r="A435" s="523">
        <v>137</v>
      </c>
      <c r="B435" s="313" t="s">
        <v>764</v>
      </c>
      <c r="C435" s="314" t="s">
        <v>292</v>
      </c>
      <c r="D435" s="315">
        <v>6.5804100000000005</v>
      </c>
      <c r="E435" s="291">
        <f t="shared" si="174"/>
        <v>75.135999999999996</v>
      </c>
      <c r="F435" s="324">
        <v>494.42568576000002</v>
      </c>
      <c r="G435" s="8">
        <f t="shared" si="175"/>
        <v>49.442568576000006</v>
      </c>
      <c r="H435" s="8">
        <f t="shared" si="176"/>
        <v>543.86825433600006</v>
      </c>
      <c r="I435" s="8">
        <f t="shared" si="177"/>
        <v>43.509460346880005</v>
      </c>
      <c r="J435" s="8">
        <f t="shared" si="178"/>
        <v>587.37771468288008</v>
      </c>
      <c r="K435" s="79">
        <f t="shared" si="179"/>
        <v>17.621331440486401</v>
      </c>
      <c r="L435" s="8">
        <f t="shared" si="180"/>
        <v>604.9990461233665</v>
      </c>
      <c r="M435" s="8">
        <f t="shared" si="181"/>
        <v>108.89982830220596</v>
      </c>
      <c r="N435" s="8">
        <f t="shared" si="182"/>
        <v>713.89887442557244</v>
      </c>
      <c r="O435" s="399">
        <v>1</v>
      </c>
      <c r="P435" s="400">
        <f t="shared" si="162"/>
        <v>713.89887442557244</v>
      </c>
      <c r="Q435" s="317"/>
      <c r="S435" s="304" t="s">
        <v>292</v>
      </c>
      <c r="T435" s="315">
        <v>6.5804100000000005</v>
      </c>
      <c r="U435" s="435">
        <v>120</v>
      </c>
      <c r="V435" s="432">
        <f t="shared" si="173"/>
        <v>789.64920000000006</v>
      </c>
      <c r="W435" s="432">
        <f t="shared" si="163"/>
        <v>78.964920000000006</v>
      </c>
      <c r="X435" s="432">
        <f t="shared" si="164"/>
        <v>868.61412000000007</v>
      </c>
      <c r="Y435" s="478">
        <f t="shared" si="165"/>
        <v>69.489129600000012</v>
      </c>
      <c r="Z435" s="478">
        <f t="shared" si="166"/>
        <v>938.10324960000003</v>
      </c>
      <c r="AA435" s="478">
        <f t="shared" si="167"/>
        <v>28.143097487999999</v>
      </c>
      <c r="AB435" s="478">
        <f t="shared" si="168"/>
        <v>966.24634708799999</v>
      </c>
      <c r="AC435" s="478">
        <f t="shared" si="169"/>
        <v>173.92434247583998</v>
      </c>
      <c r="AD435" s="478">
        <f t="shared" si="170"/>
        <v>1140.1706895638399</v>
      </c>
      <c r="AE435" s="399">
        <v>1</v>
      </c>
      <c r="AF435" s="502">
        <f t="shared" si="171"/>
        <v>1140.1706895638399</v>
      </c>
      <c r="AG435" s="295"/>
      <c r="AI435" s="504">
        <f t="shared" si="172"/>
        <v>-426.27181513826747</v>
      </c>
      <c r="AJ435" s="314" t="s">
        <v>292</v>
      </c>
      <c r="AK435" s="315">
        <v>6.5804100000000005</v>
      </c>
      <c r="AL435" s="435"/>
      <c r="AM435" s="435"/>
      <c r="AN435" s="435"/>
      <c r="AO435" s="435"/>
      <c r="AP435" s="435"/>
      <c r="AQ435" s="435"/>
      <c r="AR435" s="435"/>
      <c r="AS435" s="435"/>
      <c r="AT435" s="435"/>
      <c r="AU435" s="435"/>
      <c r="AV435" s="399">
        <v>1</v>
      </c>
      <c r="AW435" s="435"/>
      <c r="AX435" s="317"/>
    </row>
    <row r="436" spans="1:50" s="293" customFormat="1" ht="18.75" customHeight="1">
      <c r="A436" s="517"/>
      <c r="B436" s="338" t="s">
        <v>452</v>
      </c>
      <c r="C436" s="332"/>
      <c r="D436" s="290"/>
      <c r="E436" s="291"/>
      <c r="F436" s="320"/>
      <c r="G436" s="16"/>
      <c r="H436" s="16"/>
      <c r="I436" s="16"/>
      <c r="J436" s="16"/>
      <c r="K436" s="143"/>
      <c r="L436" s="16"/>
      <c r="M436" s="16"/>
      <c r="N436" s="16"/>
      <c r="O436" s="402"/>
      <c r="P436" s="414"/>
      <c r="Q436" s="292"/>
      <c r="S436" s="444"/>
      <c r="T436" s="290"/>
      <c r="U436" s="435"/>
      <c r="V436" s="432">
        <f t="shared" si="173"/>
        <v>0</v>
      </c>
      <c r="W436" s="432">
        <f t="shared" si="163"/>
        <v>0</v>
      </c>
      <c r="X436" s="432">
        <f t="shared" si="164"/>
        <v>0</v>
      </c>
      <c r="Y436" s="478">
        <f t="shared" si="165"/>
        <v>0</v>
      </c>
      <c r="Z436" s="478">
        <f t="shared" si="166"/>
        <v>0</v>
      </c>
      <c r="AA436" s="478">
        <f t="shared" si="167"/>
        <v>0</v>
      </c>
      <c r="AB436" s="478">
        <f t="shared" si="168"/>
        <v>0</v>
      </c>
      <c r="AC436" s="478">
        <f t="shared" si="169"/>
        <v>0</v>
      </c>
      <c r="AD436" s="478">
        <f t="shared" si="170"/>
        <v>0</v>
      </c>
      <c r="AE436" s="402"/>
      <c r="AF436" s="502">
        <f t="shared" si="171"/>
        <v>0</v>
      </c>
      <c r="AG436" s="295"/>
      <c r="AI436" s="504">
        <f t="shared" si="172"/>
        <v>0</v>
      </c>
      <c r="AJ436" s="332"/>
      <c r="AK436" s="290"/>
      <c r="AL436" s="435"/>
      <c r="AM436" s="435"/>
      <c r="AN436" s="435"/>
      <c r="AO436" s="435"/>
      <c r="AP436" s="435"/>
      <c r="AQ436" s="435"/>
      <c r="AR436" s="435"/>
      <c r="AS436" s="435"/>
      <c r="AT436" s="435"/>
      <c r="AU436" s="435"/>
      <c r="AV436" s="402"/>
      <c r="AW436" s="435"/>
      <c r="AX436" s="292"/>
    </row>
    <row r="437" spans="1:50" s="293" customFormat="1" ht="18.75" customHeight="1">
      <c r="A437" s="517" t="s">
        <v>531</v>
      </c>
      <c r="B437" s="307" t="s">
        <v>390</v>
      </c>
      <c r="C437" s="308" t="s">
        <v>64</v>
      </c>
      <c r="D437" s="290">
        <v>3</v>
      </c>
      <c r="E437" s="291">
        <v>347.55</v>
      </c>
      <c r="F437" s="320">
        <f>E437*D437</f>
        <v>1042.6500000000001</v>
      </c>
      <c r="G437" s="10">
        <f t="shared" si="175"/>
        <v>104.26500000000001</v>
      </c>
      <c r="H437" s="10">
        <f t="shared" si="176"/>
        <v>1146.9150000000002</v>
      </c>
      <c r="I437" s="10">
        <f t="shared" si="177"/>
        <v>91.753200000000021</v>
      </c>
      <c r="J437" s="10">
        <f t="shared" si="178"/>
        <v>1238.6682000000003</v>
      </c>
      <c r="K437" s="65">
        <f t="shared" si="179"/>
        <v>37.160046000000008</v>
      </c>
      <c r="L437" s="10">
        <f t="shared" si="180"/>
        <v>1275.8282460000003</v>
      </c>
      <c r="M437" s="10">
        <f t="shared" si="181"/>
        <v>229.64908428000004</v>
      </c>
      <c r="N437" s="10">
        <f t="shared" si="182"/>
        <v>1505.4773302800004</v>
      </c>
      <c r="O437" s="402">
        <v>3</v>
      </c>
      <c r="P437" s="414">
        <f t="shared" si="162"/>
        <v>4516.4319908400012</v>
      </c>
      <c r="Q437" s="292"/>
      <c r="S437" s="445" t="s">
        <v>64</v>
      </c>
      <c r="T437" s="290">
        <v>3</v>
      </c>
      <c r="U437" s="435">
        <v>240</v>
      </c>
      <c r="V437" s="432">
        <f t="shared" si="173"/>
        <v>720</v>
      </c>
      <c r="W437" s="432">
        <f t="shared" si="163"/>
        <v>72</v>
      </c>
      <c r="X437" s="432">
        <f t="shared" si="164"/>
        <v>792</v>
      </c>
      <c r="Y437" s="478">
        <f t="shared" si="165"/>
        <v>63.36</v>
      </c>
      <c r="Z437" s="478">
        <f t="shared" si="166"/>
        <v>855.36</v>
      </c>
      <c r="AA437" s="478">
        <f t="shared" si="167"/>
        <v>25.660799999999998</v>
      </c>
      <c r="AB437" s="478">
        <f t="shared" si="168"/>
        <v>881.02080000000001</v>
      </c>
      <c r="AC437" s="478">
        <f t="shared" si="169"/>
        <v>158.583744</v>
      </c>
      <c r="AD437" s="478">
        <f t="shared" si="170"/>
        <v>1039.604544</v>
      </c>
      <c r="AE437" s="402">
        <v>3</v>
      </c>
      <c r="AF437" s="502">
        <f t="shared" si="171"/>
        <v>3118.8136320000003</v>
      </c>
      <c r="AG437" s="295"/>
      <c r="AI437" s="504">
        <f t="shared" si="172"/>
        <v>1397.6183588400008</v>
      </c>
      <c r="AJ437" s="308" t="s">
        <v>64</v>
      </c>
      <c r="AK437" s="290">
        <v>3</v>
      </c>
      <c r="AL437" s="435"/>
      <c r="AM437" s="435"/>
      <c r="AN437" s="435"/>
      <c r="AO437" s="435"/>
      <c r="AP437" s="435"/>
      <c r="AQ437" s="435"/>
      <c r="AR437" s="435"/>
      <c r="AS437" s="435"/>
      <c r="AT437" s="435"/>
      <c r="AU437" s="435"/>
      <c r="AV437" s="402">
        <v>3</v>
      </c>
      <c r="AW437" s="435"/>
      <c r="AX437" s="292"/>
    </row>
    <row r="438" spans="1:50" s="293" customFormat="1" ht="36" customHeight="1">
      <c r="A438" s="517" t="s">
        <v>533</v>
      </c>
      <c r="B438" s="307" t="s">
        <v>391</v>
      </c>
      <c r="C438" s="308" t="s">
        <v>64</v>
      </c>
      <c r="D438" s="290">
        <v>1</v>
      </c>
      <c r="E438" s="291">
        <f t="shared" si="174"/>
        <v>0</v>
      </c>
      <c r="F438" s="320">
        <v>0</v>
      </c>
      <c r="G438" s="10"/>
      <c r="H438" s="10"/>
      <c r="I438" s="10"/>
      <c r="J438" s="10"/>
      <c r="K438" s="65"/>
      <c r="L438" s="10"/>
      <c r="M438" s="10"/>
      <c r="N438" s="10"/>
      <c r="O438" s="402">
        <v>1</v>
      </c>
      <c r="P438" s="414"/>
      <c r="Q438" s="292" t="s">
        <v>148</v>
      </c>
      <c r="S438" s="445" t="s">
        <v>64</v>
      </c>
      <c r="T438" s="290">
        <v>1</v>
      </c>
      <c r="U438" s="435">
        <v>0</v>
      </c>
      <c r="V438" s="432">
        <f t="shared" si="173"/>
        <v>0</v>
      </c>
      <c r="W438" s="432">
        <f t="shared" si="163"/>
        <v>0</v>
      </c>
      <c r="X438" s="432">
        <f t="shared" si="164"/>
        <v>0</v>
      </c>
      <c r="Y438" s="478">
        <f t="shared" si="165"/>
        <v>0</v>
      </c>
      <c r="Z438" s="478">
        <f t="shared" si="166"/>
        <v>0</v>
      </c>
      <c r="AA438" s="478">
        <f t="shared" si="167"/>
        <v>0</v>
      </c>
      <c r="AB438" s="478">
        <f t="shared" si="168"/>
        <v>0</v>
      </c>
      <c r="AC438" s="478">
        <f t="shared" si="169"/>
        <v>0</v>
      </c>
      <c r="AD438" s="478">
        <f t="shared" si="170"/>
        <v>0</v>
      </c>
      <c r="AE438" s="402">
        <v>1</v>
      </c>
      <c r="AF438" s="502">
        <f t="shared" si="171"/>
        <v>0</v>
      </c>
      <c r="AG438" s="295" t="s">
        <v>148</v>
      </c>
      <c r="AI438" s="504">
        <f t="shared" si="172"/>
        <v>0</v>
      </c>
      <c r="AJ438" s="308" t="s">
        <v>64</v>
      </c>
      <c r="AK438" s="290">
        <v>1</v>
      </c>
      <c r="AL438" s="435"/>
      <c r="AM438" s="435"/>
      <c r="AN438" s="435"/>
      <c r="AO438" s="435"/>
      <c r="AP438" s="435"/>
      <c r="AQ438" s="435"/>
      <c r="AR438" s="435"/>
      <c r="AS438" s="435"/>
      <c r="AT438" s="435"/>
      <c r="AU438" s="435"/>
      <c r="AV438" s="402">
        <v>1</v>
      </c>
      <c r="AW438" s="435"/>
      <c r="AX438" s="292" t="s">
        <v>148</v>
      </c>
    </row>
    <row r="439" spans="1:50" s="293" customFormat="1" ht="18.75" customHeight="1">
      <c r="A439" s="517" t="s">
        <v>534</v>
      </c>
      <c r="B439" s="307" t="s">
        <v>392</v>
      </c>
      <c r="C439" s="308" t="s">
        <v>64</v>
      </c>
      <c r="D439" s="290">
        <v>1</v>
      </c>
      <c r="E439" s="291">
        <f t="shared" si="174"/>
        <v>293.685</v>
      </c>
      <c r="F439" s="320">
        <v>293.685</v>
      </c>
      <c r="G439" s="10">
        <f t="shared" si="175"/>
        <v>29.368500000000001</v>
      </c>
      <c r="H439" s="10">
        <f t="shared" si="176"/>
        <v>323.05349999999999</v>
      </c>
      <c r="I439" s="10">
        <f t="shared" si="177"/>
        <v>25.844279999999998</v>
      </c>
      <c r="J439" s="10">
        <f t="shared" si="178"/>
        <v>348.89778000000001</v>
      </c>
      <c r="K439" s="65">
        <f t="shared" si="179"/>
        <v>10.4669334</v>
      </c>
      <c r="L439" s="10">
        <f t="shared" si="180"/>
        <v>359.36471340000003</v>
      </c>
      <c r="M439" s="10">
        <f t="shared" si="181"/>
        <v>64.685648412000006</v>
      </c>
      <c r="N439" s="10">
        <f t="shared" si="182"/>
        <v>424.05036181200001</v>
      </c>
      <c r="O439" s="402">
        <v>1</v>
      </c>
      <c r="P439" s="414">
        <f t="shared" si="162"/>
        <v>424.05036181200001</v>
      </c>
      <c r="Q439" s="292"/>
      <c r="S439" s="445" t="s">
        <v>64</v>
      </c>
      <c r="T439" s="290">
        <v>1</v>
      </c>
      <c r="U439" s="435">
        <v>250</v>
      </c>
      <c r="V439" s="432">
        <f t="shared" si="173"/>
        <v>250</v>
      </c>
      <c r="W439" s="432">
        <f t="shared" si="163"/>
        <v>25</v>
      </c>
      <c r="X439" s="432">
        <f t="shared" si="164"/>
        <v>275</v>
      </c>
      <c r="Y439" s="478">
        <f t="shared" si="165"/>
        <v>22</v>
      </c>
      <c r="Z439" s="478">
        <f t="shared" si="166"/>
        <v>297</v>
      </c>
      <c r="AA439" s="478">
        <f t="shared" si="167"/>
        <v>8.91</v>
      </c>
      <c r="AB439" s="478">
        <f t="shared" si="168"/>
        <v>305.91000000000003</v>
      </c>
      <c r="AC439" s="478">
        <f t="shared" si="169"/>
        <v>55.063800000000001</v>
      </c>
      <c r="AD439" s="478">
        <f t="shared" si="170"/>
        <v>360.97380000000004</v>
      </c>
      <c r="AE439" s="402">
        <v>1</v>
      </c>
      <c r="AF439" s="502">
        <f t="shared" si="171"/>
        <v>360.97380000000004</v>
      </c>
      <c r="AG439" s="295"/>
      <c r="AI439" s="504">
        <f t="shared" si="172"/>
        <v>63.076561811999966</v>
      </c>
      <c r="AJ439" s="308" t="s">
        <v>64</v>
      </c>
      <c r="AK439" s="290">
        <v>1</v>
      </c>
      <c r="AL439" s="435"/>
      <c r="AM439" s="435"/>
      <c r="AN439" s="435"/>
      <c r="AO439" s="435"/>
      <c r="AP439" s="435"/>
      <c r="AQ439" s="435"/>
      <c r="AR439" s="435"/>
      <c r="AS439" s="435"/>
      <c r="AT439" s="435"/>
      <c r="AU439" s="435"/>
      <c r="AV439" s="402">
        <v>1</v>
      </c>
      <c r="AW439" s="435"/>
      <c r="AX439" s="292"/>
    </row>
    <row r="440" spans="1:50" s="293" customFormat="1" ht="19.5" customHeight="1" thickBot="1">
      <c r="A440" s="517" t="s">
        <v>535</v>
      </c>
      <c r="B440" s="318" t="s">
        <v>378</v>
      </c>
      <c r="C440" s="319" t="s">
        <v>292</v>
      </c>
      <c r="D440" s="288">
        <v>3.75741411</v>
      </c>
      <c r="E440" s="291">
        <f t="shared" si="174"/>
        <v>140.70000000000002</v>
      </c>
      <c r="F440" s="326">
        <v>528.66816527700007</v>
      </c>
      <c r="G440" s="81">
        <f t="shared" si="175"/>
        <v>52.86681652770001</v>
      </c>
      <c r="H440" s="81">
        <f t="shared" si="176"/>
        <v>581.53498180470012</v>
      </c>
      <c r="I440" s="81">
        <f t="shared" si="177"/>
        <v>46.522798544376009</v>
      </c>
      <c r="J440" s="81">
        <f t="shared" si="178"/>
        <v>628.0577803490761</v>
      </c>
      <c r="K440" s="115">
        <f t="shared" si="179"/>
        <v>18.841733410472283</v>
      </c>
      <c r="L440" s="81">
        <f t="shared" si="180"/>
        <v>646.89951375954843</v>
      </c>
      <c r="M440" s="81">
        <f t="shared" si="181"/>
        <v>116.44191247671871</v>
      </c>
      <c r="N440" s="81">
        <f t="shared" si="182"/>
        <v>763.34142623626713</v>
      </c>
      <c r="O440" s="406">
        <f>D440*O435</f>
        <v>3.75741411</v>
      </c>
      <c r="P440" s="415">
        <f t="shared" si="162"/>
        <v>2868.1898456876743</v>
      </c>
      <c r="Q440" s="289"/>
      <c r="S440" s="465" t="s">
        <v>292</v>
      </c>
      <c r="T440" s="288">
        <v>3.75741411</v>
      </c>
      <c r="U440" s="435">
        <v>110</v>
      </c>
      <c r="V440" s="432">
        <f t="shared" si="173"/>
        <v>413.31555209999999</v>
      </c>
      <c r="W440" s="432">
        <f t="shared" si="163"/>
        <v>41.331555210000005</v>
      </c>
      <c r="X440" s="432">
        <f t="shared" si="164"/>
        <v>454.64710731000002</v>
      </c>
      <c r="Y440" s="478">
        <f t="shared" si="165"/>
        <v>36.371768584800002</v>
      </c>
      <c r="Z440" s="478">
        <f t="shared" si="166"/>
        <v>491.01887589480003</v>
      </c>
      <c r="AA440" s="478">
        <f t="shared" si="167"/>
        <v>14.730566276844</v>
      </c>
      <c r="AB440" s="478">
        <f t="shared" si="168"/>
        <v>505.74944217164403</v>
      </c>
      <c r="AC440" s="478">
        <f t="shared" si="169"/>
        <v>91.034899590895918</v>
      </c>
      <c r="AD440" s="478">
        <f t="shared" si="170"/>
        <v>596.78434176253995</v>
      </c>
      <c r="AE440" s="406">
        <v>3.75741411</v>
      </c>
      <c r="AF440" s="502">
        <f t="shared" si="171"/>
        <v>2242.3659063656301</v>
      </c>
      <c r="AG440" s="295"/>
      <c r="AI440" s="504">
        <f t="shared" si="172"/>
        <v>625.82393932204423</v>
      </c>
      <c r="AJ440" s="319" t="s">
        <v>292</v>
      </c>
      <c r="AK440" s="288">
        <v>3.75741411</v>
      </c>
      <c r="AL440" s="435"/>
      <c r="AM440" s="435"/>
      <c r="AN440" s="435"/>
      <c r="AO440" s="435"/>
      <c r="AP440" s="435"/>
      <c r="AQ440" s="435"/>
      <c r="AR440" s="435"/>
      <c r="AS440" s="435"/>
      <c r="AT440" s="435"/>
      <c r="AU440" s="435"/>
      <c r="AV440" s="406">
        <f>AK440*AV435</f>
        <v>3.75741411</v>
      </c>
      <c r="AW440" s="435"/>
      <c r="AX440" s="289"/>
    </row>
    <row r="441" spans="1:50" s="293" customFormat="1" ht="72.75" customHeight="1" thickBot="1">
      <c r="A441" s="523">
        <v>138</v>
      </c>
      <c r="B441" s="322" t="s">
        <v>765</v>
      </c>
      <c r="C441" s="323" t="s">
        <v>292</v>
      </c>
      <c r="D441" s="290">
        <v>6.9454100000000007</v>
      </c>
      <c r="E441" s="291">
        <f t="shared" si="174"/>
        <v>75.135999999999996</v>
      </c>
      <c r="F441" s="320">
        <v>521.85032576000003</v>
      </c>
      <c r="G441" s="16">
        <f t="shared" si="175"/>
        <v>52.185032576000005</v>
      </c>
      <c r="H441" s="16">
        <f t="shared" si="176"/>
        <v>574.03535833600006</v>
      </c>
      <c r="I441" s="16">
        <f t="shared" si="177"/>
        <v>45.922828666880008</v>
      </c>
      <c r="J441" s="16">
        <f t="shared" si="178"/>
        <v>619.95818700288009</v>
      </c>
      <c r="K441" s="143">
        <f t="shared" si="179"/>
        <v>18.598745610086404</v>
      </c>
      <c r="L441" s="16">
        <f t="shared" si="180"/>
        <v>638.55693261296653</v>
      </c>
      <c r="M441" s="16">
        <f t="shared" si="181"/>
        <v>114.94024787033398</v>
      </c>
      <c r="N441" s="16">
        <f t="shared" si="182"/>
        <v>753.49718048330055</v>
      </c>
      <c r="O441" s="402">
        <v>1</v>
      </c>
      <c r="P441" s="400">
        <f t="shared" si="162"/>
        <v>753.49718048330055</v>
      </c>
      <c r="Q441" s="292"/>
      <c r="S441" s="304" t="s">
        <v>292</v>
      </c>
      <c r="T441" s="290">
        <v>6.9454100000000007</v>
      </c>
      <c r="U441" s="435">
        <v>120</v>
      </c>
      <c r="V441" s="432">
        <f t="shared" si="173"/>
        <v>833.44920000000013</v>
      </c>
      <c r="W441" s="432">
        <f t="shared" si="163"/>
        <v>83.344920000000016</v>
      </c>
      <c r="X441" s="432">
        <f t="shared" si="164"/>
        <v>916.79412000000013</v>
      </c>
      <c r="Y441" s="478">
        <f t="shared" si="165"/>
        <v>73.343529600000011</v>
      </c>
      <c r="Z441" s="478">
        <f t="shared" si="166"/>
        <v>990.13764960000015</v>
      </c>
      <c r="AA441" s="478">
        <f t="shared" si="167"/>
        <v>29.704129488000003</v>
      </c>
      <c r="AB441" s="478">
        <f t="shared" si="168"/>
        <v>1019.8417790880002</v>
      </c>
      <c r="AC441" s="478">
        <f t="shared" si="169"/>
        <v>183.57152023584001</v>
      </c>
      <c r="AD441" s="478">
        <f t="shared" si="170"/>
        <v>1203.4132993238402</v>
      </c>
      <c r="AE441" s="402">
        <v>1</v>
      </c>
      <c r="AF441" s="502">
        <f t="shared" si="171"/>
        <v>1203.4132993238402</v>
      </c>
      <c r="AG441" s="295"/>
      <c r="AI441" s="504">
        <f t="shared" si="172"/>
        <v>-449.91611884053964</v>
      </c>
      <c r="AJ441" s="323" t="s">
        <v>292</v>
      </c>
      <c r="AK441" s="290">
        <v>6.9454100000000007</v>
      </c>
      <c r="AL441" s="435"/>
      <c r="AM441" s="435"/>
      <c r="AN441" s="435"/>
      <c r="AO441" s="435"/>
      <c r="AP441" s="435"/>
      <c r="AQ441" s="435"/>
      <c r="AR441" s="435"/>
      <c r="AS441" s="435"/>
      <c r="AT441" s="435"/>
      <c r="AU441" s="435"/>
      <c r="AV441" s="402">
        <v>1</v>
      </c>
      <c r="AW441" s="435"/>
      <c r="AX441" s="292"/>
    </row>
    <row r="442" spans="1:50" s="293" customFormat="1" ht="18.75" customHeight="1">
      <c r="A442" s="517"/>
      <c r="B442" s="338" t="s">
        <v>452</v>
      </c>
      <c r="C442" s="332"/>
      <c r="D442" s="290"/>
      <c r="E442" s="291"/>
      <c r="F442" s="320"/>
      <c r="G442" s="16"/>
      <c r="H442" s="16"/>
      <c r="I442" s="16"/>
      <c r="J442" s="16"/>
      <c r="K442" s="143"/>
      <c r="L442" s="16"/>
      <c r="M442" s="16"/>
      <c r="N442" s="16"/>
      <c r="O442" s="402"/>
      <c r="P442" s="400"/>
      <c r="Q442" s="292"/>
      <c r="S442" s="444"/>
      <c r="T442" s="290"/>
      <c r="U442" s="435"/>
      <c r="V442" s="432">
        <f t="shared" si="173"/>
        <v>0</v>
      </c>
      <c r="W442" s="432">
        <f t="shared" si="163"/>
        <v>0</v>
      </c>
      <c r="X442" s="432">
        <f t="shared" si="164"/>
        <v>0</v>
      </c>
      <c r="Y442" s="478">
        <f t="shared" si="165"/>
        <v>0</v>
      </c>
      <c r="Z442" s="478">
        <f t="shared" si="166"/>
        <v>0</v>
      </c>
      <c r="AA442" s="478">
        <f t="shared" si="167"/>
        <v>0</v>
      </c>
      <c r="AB442" s="478">
        <f t="shared" si="168"/>
        <v>0</v>
      </c>
      <c r="AC442" s="478">
        <f t="shared" si="169"/>
        <v>0</v>
      </c>
      <c r="AD442" s="478">
        <f t="shared" si="170"/>
        <v>0</v>
      </c>
      <c r="AE442" s="402"/>
      <c r="AF442" s="502">
        <f t="shared" si="171"/>
        <v>0</v>
      </c>
      <c r="AG442" s="295"/>
      <c r="AI442" s="504">
        <f t="shared" si="172"/>
        <v>0</v>
      </c>
      <c r="AJ442" s="332"/>
      <c r="AK442" s="290"/>
      <c r="AL442" s="435"/>
      <c r="AM442" s="435"/>
      <c r="AN442" s="435"/>
      <c r="AO442" s="435"/>
      <c r="AP442" s="435"/>
      <c r="AQ442" s="435"/>
      <c r="AR442" s="435"/>
      <c r="AS442" s="435"/>
      <c r="AT442" s="435"/>
      <c r="AU442" s="435"/>
      <c r="AV442" s="402"/>
      <c r="AW442" s="435"/>
      <c r="AX442" s="292"/>
    </row>
    <row r="443" spans="1:50" s="293" customFormat="1" ht="18.75" customHeight="1">
      <c r="A443" s="517" t="s">
        <v>536</v>
      </c>
      <c r="B443" s="307" t="s">
        <v>390</v>
      </c>
      <c r="C443" s="308" t="s">
        <v>64</v>
      </c>
      <c r="D443" s="290">
        <v>3</v>
      </c>
      <c r="E443" s="291">
        <f t="shared" si="174"/>
        <v>347.55</v>
      </c>
      <c r="F443" s="320">
        <v>1042.6500000000001</v>
      </c>
      <c r="G443" s="10">
        <f t="shared" si="175"/>
        <v>104.26500000000001</v>
      </c>
      <c r="H443" s="10">
        <f t="shared" si="176"/>
        <v>1146.9150000000002</v>
      </c>
      <c r="I443" s="10">
        <f t="shared" si="177"/>
        <v>91.753200000000021</v>
      </c>
      <c r="J443" s="10">
        <f t="shared" si="178"/>
        <v>1238.6682000000003</v>
      </c>
      <c r="K443" s="65">
        <f t="shared" si="179"/>
        <v>37.160046000000008</v>
      </c>
      <c r="L443" s="10">
        <f t="shared" si="180"/>
        <v>1275.8282460000003</v>
      </c>
      <c r="M443" s="10">
        <f t="shared" si="181"/>
        <v>229.64908428000004</v>
      </c>
      <c r="N443" s="10">
        <f t="shared" si="182"/>
        <v>1505.4773302800004</v>
      </c>
      <c r="O443" s="402">
        <v>3</v>
      </c>
      <c r="P443" s="414">
        <f t="shared" si="162"/>
        <v>4516.4319908400012</v>
      </c>
      <c r="Q443" s="292"/>
      <c r="S443" s="445" t="s">
        <v>64</v>
      </c>
      <c r="T443" s="290">
        <v>3</v>
      </c>
      <c r="U443" s="435">
        <v>240</v>
      </c>
      <c r="V443" s="432">
        <f t="shared" si="173"/>
        <v>720</v>
      </c>
      <c r="W443" s="432">
        <f t="shared" si="163"/>
        <v>72</v>
      </c>
      <c r="X443" s="432">
        <f t="shared" si="164"/>
        <v>792</v>
      </c>
      <c r="Y443" s="478">
        <f t="shared" si="165"/>
        <v>63.36</v>
      </c>
      <c r="Z443" s="478">
        <f t="shared" si="166"/>
        <v>855.36</v>
      </c>
      <c r="AA443" s="478">
        <f t="shared" si="167"/>
        <v>25.660799999999998</v>
      </c>
      <c r="AB443" s="478">
        <f t="shared" si="168"/>
        <v>881.02080000000001</v>
      </c>
      <c r="AC443" s="478">
        <f t="shared" si="169"/>
        <v>158.583744</v>
      </c>
      <c r="AD443" s="478">
        <f t="shared" si="170"/>
        <v>1039.604544</v>
      </c>
      <c r="AE443" s="402">
        <v>3</v>
      </c>
      <c r="AF443" s="502">
        <f t="shared" si="171"/>
        <v>3118.8136320000003</v>
      </c>
      <c r="AG443" s="295"/>
      <c r="AI443" s="504">
        <f t="shared" si="172"/>
        <v>1397.6183588400008</v>
      </c>
      <c r="AJ443" s="308" t="s">
        <v>64</v>
      </c>
      <c r="AK443" s="290">
        <v>3</v>
      </c>
      <c r="AL443" s="435"/>
      <c r="AM443" s="435"/>
      <c r="AN443" s="435"/>
      <c r="AO443" s="435"/>
      <c r="AP443" s="435"/>
      <c r="AQ443" s="435"/>
      <c r="AR443" s="435"/>
      <c r="AS443" s="435"/>
      <c r="AT443" s="435"/>
      <c r="AU443" s="435"/>
      <c r="AV443" s="402">
        <v>3</v>
      </c>
      <c r="AW443" s="435"/>
      <c r="AX443" s="292"/>
    </row>
    <row r="444" spans="1:50" s="293" customFormat="1" ht="18.75" customHeight="1">
      <c r="A444" s="517" t="s">
        <v>538</v>
      </c>
      <c r="B444" s="307" t="s">
        <v>394</v>
      </c>
      <c r="C444" s="308" t="s">
        <v>64</v>
      </c>
      <c r="D444" s="290">
        <v>1</v>
      </c>
      <c r="E444" s="291">
        <f t="shared" si="174"/>
        <v>284.74950000000001</v>
      </c>
      <c r="F444" s="133">
        <v>284.74950000000001</v>
      </c>
      <c r="G444" s="10">
        <f t="shared" si="175"/>
        <v>28.474950000000003</v>
      </c>
      <c r="H444" s="10">
        <f t="shared" si="176"/>
        <v>313.22444999999999</v>
      </c>
      <c r="I444" s="10">
        <f t="shared" si="177"/>
        <v>25.057956000000001</v>
      </c>
      <c r="J444" s="10">
        <f t="shared" si="178"/>
        <v>338.28240599999998</v>
      </c>
      <c r="K444" s="65">
        <f t="shared" si="179"/>
        <v>10.148472179999999</v>
      </c>
      <c r="L444" s="10">
        <f t="shared" si="180"/>
        <v>348.43087817999998</v>
      </c>
      <c r="M444" s="10">
        <f t="shared" si="181"/>
        <v>62.717558072399996</v>
      </c>
      <c r="N444" s="10">
        <f t="shared" si="182"/>
        <v>411.14843625239996</v>
      </c>
      <c r="O444" s="402">
        <v>1</v>
      </c>
      <c r="P444" s="414">
        <f t="shared" si="162"/>
        <v>411.14843625239996</v>
      </c>
      <c r="Q444" s="292"/>
      <c r="S444" s="445" t="s">
        <v>64</v>
      </c>
      <c r="T444" s="290">
        <v>1</v>
      </c>
      <c r="U444" s="435">
        <v>180</v>
      </c>
      <c r="V444" s="432">
        <f t="shared" si="173"/>
        <v>180</v>
      </c>
      <c r="W444" s="432">
        <f t="shared" si="163"/>
        <v>18</v>
      </c>
      <c r="X444" s="432">
        <f t="shared" si="164"/>
        <v>198</v>
      </c>
      <c r="Y444" s="478">
        <f t="shared" si="165"/>
        <v>15.84</v>
      </c>
      <c r="Z444" s="478">
        <f t="shared" si="166"/>
        <v>213.84</v>
      </c>
      <c r="AA444" s="478">
        <f t="shared" si="167"/>
        <v>6.4151999999999996</v>
      </c>
      <c r="AB444" s="478">
        <f t="shared" si="168"/>
        <v>220.2552</v>
      </c>
      <c r="AC444" s="478">
        <f t="shared" si="169"/>
        <v>39.645935999999999</v>
      </c>
      <c r="AD444" s="478">
        <f t="shared" si="170"/>
        <v>259.90113600000001</v>
      </c>
      <c r="AE444" s="402">
        <v>1</v>
      </c>
      <c r="AF444" s="502">
        <f t="shared" si="171"/>
        <v>259.90113600000001</v>
      </c>
      <c r="AG444" s="295"/>
      <c r="AI444" s="504">
        <f t="shared" si="172"/>
        <v>151.24730025239995</v>
      </c>
      <c r="AJ444" s="308" t="s">
        <v>64</v>
      </c>
      <c r="AK444" s="290">
        <v>1</v>
      </c>
      <c r="AL444" s="435"/>
      <c r="AM444" s="435"/>
      <c r="AN444" s="435"/>
      <c r="AO444" s="435"/>
      <c r="AP444" s="435"/>
      <c r="AQ444" s="435"/>
      <c r="AR444" s="435"/>
      <c r="AS444" s="435"/>
      <c r="AT444" s="435"/>
      <c r="AU444" s="435"/>
      <c r="AV444" s="402">
        <v>1</v>
      </c>
      <c r="AW444" s="435"/>
      <c r="AX444" s="292"/>
    </row>
    <row r="445" spans="1:50" s="293" customFormat="1" ht="36" customHeight="1">
      <c r="A445" s="517" t="s">
        <v>539</v>
      </c>
      <c r="B445" s="307" t="s">
        <v>391</v>
      </c>
      <c r="C445" s="308" t="s">
        <v>64</v>
      </c>
      <c r="D445" s="290">
        <v>1</v>
      </c>
      <c r="E445" s="291">
        <f t="shared" si="174"/>
        <v>0</v>
      </c>
      <c r="F445" s="320">
        <v>0</v>
      </c>
      <c r="G445" s="10"/>
      <c r="H445" s="10"/>
      <c r="I445" s="10"/>
      <c r="J445" s="10"/>
      <c r="K445" s="65"/>
      <c r="L445" s="10"/>
      <c r="M445" s="10"/>
      <c r="N445" s="10"/>
      <c r="O445" s="402">
        <v>1</v>
      </c>
      <c r="P445" s="414"/>
      <c r="Q445" s="292" t="s">
        <v>148</v>
      </c>
      <c r="S445" s="445" t="s">
        <v>64</v>
      </c>
      <c r="T445" s="290">
        <v>1</v>
      </c>
      <c r="U445" s="435">
        <v>0</v>
      </c>
      <c r="V445" s="432">
        <f t="shared" si="173"/>
        <v>0</v>
      </c>
      <c r="W445" s="432">
        <f t="shared" si="163"/>
        <v>0</v>
      </c>
      <c r="X445" s="432">
        <f t="shared" si="164"/>
        <v>0</v>
      </c>
      <c r="Y445" s="478">
        <f t="shared" si="165"/>
        <v>0</v>
      </c>
      <c r="Z445" s="478">
        <f t="shared" si="166"/>
        <v>0</v>
      </c>
      <c r="AA445" s="478">
        <f t="shared" si="167"/>
        <v>0</v>
      </c>
      <c r="AB445" s="478">
        <f t="shared" si="168"/>
        <v>0</v>
      </c>
      <c r="AC445" s="478">
        <f t="shared" si="169"/>
        <v>0</v>
      </c>
      <c r="AD445" s="478">
        <f t="shared" si="170"/>
        <v>0</v>
      </c>
      <c r="AE445" s="402">
        <v>1</v>
      </c>
      <c r="AF445" s="502">
        <f t="shared" si="171"/>
        <v>0</v>
      </c>
      <c r="AG445" s="295" t="s">
        <v>148</v>
      </c>
      <c r="AI445" s="504">
        <f t="shared" si="172"/>
        <v>0</v>
      </c>
      <c r="AJ445" s="308" t="s">
        <v>64</v>
      </c>
      <c r="AK445" s="290">
        <v>1</v>
      </c>
      <c r="AL445" s="435"/>
      <c r="AM445" s="435"/>
      <c r="AN445" s="435"/>
      <c r="AO445" s="435"/>
      <c r="AP445" s="435"/>
      <c r="AQ445" s="435"/>
      <c r="AR445" s="435"/>
      <c r="AS445" s="435"/>
      <c r="AT445" s="435"/>
      <c r="AU445" s="435"/>
      <c r="AV445" s="402">
        <v>1</v>
      </c>
      <c r="AW445" s="435"/>
      <c r="AX445" s="292" t="s">
        <v>148</v>
      </c>
    </row>
    <row r="446" spans="1:50" s="293" customFormat="1" ht="18.75" customHeight="1">
      <c r="A446" s="517" t="s">
        <v>540</v>
      </c>
      <c r="B446" s="307" t="s">
        <v>392</v>
      </c>
      <c r="C446" s="308" t="s">
        <v>64</v>
      </c>
      <c r="D446" s="290">
        <v>1</v>
      </c>
      <c r="E446" s="291">
        <f t="shared" si="174"/>
        <v>293.685</v>
      </c>
      <c r="F446" s="320">
        <v>293.685</v>
      </c>
      <c r="G446" s="10">
        <f t="shared" si="175"/>
        <v>29.368500000000001</v>
      </c>
      <c r="H446" s="10">
        <f t="shared" si="176"/>
        <v>323.05349999999999</v>
      </c>
      <c r="I446" s="10">
        <f t="shared" si="177"/>
        <v>25.844279999999998</v>
      </c>
      <c r="J446" s="10">
        <f t="shared" si="178"/>
        <v>348.89778000000001</v>
      </c>
      <c r="K446" s="65">
        <f t="shared" si="179"/>
        <v>10.4669334</v>
      </c>
      <c r="L446" s="10">
        <f t="shared" si="180"/>
        <v>359.36471340000003</v>
      </c>
      <c r="M446" s="10">
        <f t="shared" si="181"/>
        <v>64.685648412000006</v>
      </c>
      <c r="N446" s="10">
        <f t="shared" si="182"/>
        <v>424.05036181200001</v>
      </c>
      <c r="O446" s="402">
        <v>1</v>
      </c>
      <c r="P446" s="414">
        <f t="shared" si="162"/>
        <v>424.05036181200001</v>
      </c>
      <c r="Q446" s="292"/>
      <c r="S446" s="445" t="s">
        <v>64</v>
      </c>
      <c r="T446" s="290">
        <v>1</v>
      </c>
      <c r="U446" s="435">
        <v>250</v>
      </c>
      <c r="V446" s="432">
        <f t="shared" si="173"/>
        <v>250</v>
      </c>
      <c r="W446" s="432">
        <f t="shared" si="163"/>
        <v>25</v>
      </c>
      <c r="X446" s="432">
        <f t="shared" si="164"/>
        <v>275</v>
      </c>
      <c r="Y446" s="478">
        <f t="shared" si="165"/>
        <v>22</v>
      </c>
      <c r="Z446" s="478">
        <f t="shared" si="166"/>
        <v>297</v>
      </c>
      <c r="AA446" s="478">
        <f t="shared" si="167"/>
        <v>8.91</v>
      </c>
      <c r="AB446" s="478">
        <f t="shared" si="168"/>
        <v>305.91000000000003</v>
      </c>
      <c r="AC446" s="478">
        <f t="shared" si="169"/>
        <v>55.063800000000001</v>
      </c>
      <c r="AD446" s="478">
        <f t="shared" si="170"/>
        <v>360.97380000000004</v>
      </c>
      <c r="AE446" s="402">
        <v>1</v>
      </c>
      <c r="AF446" s="502">
        <f t="shared" si="171"/>
        <v>360.97380000000004</v>
      </c>
      <c r="AG446" s="295"/>
      <c r="AI446" s="504">
        <f t="shared" si="172"/>
        <v>63.076561811999966</v>
      </c>
      <c r="AJ446" s="308" t="s">
        <v>64</v>
      </c>
      <c r="AK446" s="290">
        <v>1</v>
      </c>
      <c r="AL446" s="435"/>
      <c r="AM446" s="435"/>
      <c r="AN446" s="435"/>
      <c r="AO446" s="435"/>
      <c r="AP446" s="435"/>
      <c r="AQ446" s="435"/>
      <c r="AR446" s="435"/>
      <c r="AS446" s="435"/>
      <c r="AT446" s="435"/>
      <c r="AU446" s="435"/>
      <c r="AV446" s="402">
        <v>1</v>
      </c>
      <c r="AW446" s="435"/>
      <c r="AX446" s="292"/>
    </row>
    <row r="447" spans="1:50" s="293" customFormat="1" ht="19.5" customHeight="1" thickBot="1">
      <c r="A447" s="517" t="s">
        <v>537</v>
      </c>
      <c r="B447" s="309" t="s">
        <v>378</v>
      </c>
      <c r="C447" s="310" t="s">
        <v>292</v>
      </c>
      <c r="D447" s="311">
        <v>3.96582911</v>
      </c>
      <c r="E447" s="291">
        <f t="shared" si="174"/>
        <v>140.69999999999999</v>
      </c>
      <c r="F447" s="321">
        <v>557.99215577699999</v>
      </c>
      <c r="G447" s="37">
        <f t="shared" si="175"/>
        <v>55.799215577700004</v>
      </c>
      <c r="H447" s="37">
        <f t="shared" si="176"/>
        <v>613.7913713547</v>
      </c>
      <c r="I447" s="37">
        <f t="shared" si="177"/>
        <v>49.103309708376003</v>
      </c>
      <c r="J447" s="37">
        <f t="shared" si="178"/>
        <v>662.89468106307595</v>
      </c>
      <c r="K447" s="220">
        <f t="shared" si="179"/>
        <v>19.886840431892278</v>
      </c>
      <c r="L447" s="37">
        <f t="shared" si="180"/>
        <v>682.78152149496827</v>
      </c>
      <c r="M447" s="37">
        <f t="shared" si="181"/>
        <v>122.90067386909429</v>
      </c>
      <c r="N447" s="37">
        <f t="shared" si="182"/>
        <v>805.68219536406252</v>
      </c>
      <c r="O447" s="404">
        <f>D447*O441</f>
        <v>3.96582911</v>
      </c>
      <c r="P447" s="415">
        <f t="shared" si="162"/>
        <v>3195.1979037835063</v>
      </c>
      <c r="Q447" s="312"/>
      <c r="S447" s="465" t="s">
        <v>292</v>
      </c>
      <c r="T447" s="311">
        <v>3.96582911</v>
      </c>
      <c r="U447" s="435">
        <v>110</v>
      </c>
      <c r="V447" s="432">
        <f t="shared" si="173"/>
        <v>436.24120210000001</v>
      </c>
      <c r="W447" s="432">
        <f t="shared" si="163"/>
        <v>43.624120210000001</v>
      </c>
      <c r="X447" s="432">
        <f t="shared" si="164"/>
        <v>479.86532231000001</v>
      </c>
      <c r="Y447" s="478">
        <f t="shared" si="165"/>
        <v>38.389225784800004</v>
      </c>
      <c r="Z447" s="478">
        <f t="shared" si="166"/>
        <v>518.25454809480004</v>
      </c>
      <c r="AA447" s="478">
        <f t="shared" si="167"/>
        <v>15.547636442844</v>
      </c>
      <c r="AB447" s="478">
        <f t="shared" si="168"/>
        <v>533.80218453764405</v>
      </c>
      <c r="AC447" s="478">
        <f t="shared" si="169"/>
        <v>96.084393216775922</v>
      </c>
      <c r="AD447" s="478">
        <f t="shared" si="170"/>
        <v>629.88657775441993</v>
      </c>
      <c r="AE447" s="404">
        <v>3.96582911</v>
      </c>
      <c r="AF447" s="502">
        <f t="shared" si="171"/>
        <v>2498.0225260567572</v>
      </c>
      <c r="AG447" s="295"/>
      <c r="AI447" s="504">
        <f t="shared" si="172"/>
        <v>697.17537772674905</v>
      </c>
      <c r="AJ447" s="310" t="s">
        <v>292</v>
      </c>
      <c r="AK447" s="311">
        <v>3.96582911</v>
      </c>
      <c r="AL447" s="435"/>
      <c r="AM447" s="435"/>
      <c r="AN447" s="435"/>
      <c r="AO447" s="435"/>
      <c r="AP447" s="435"/>
      <c r="AQ447" s="435"/>
      <c r="AR447" s="435"/>
      <c r="AS447" s="435"/>
      <c r="AT447" s="435"/>
      <c r="AU447" s="435"/>
      <c r="AV447" s="404">
        <f>AK447*AV441</f>
        <v>3.96582911</v>
      </c>
      <c r="AW447" s="435"/>
      <c r="AX447" s="312"/>
    </row>
    <row r="448" spans="1:50" s="293" customFormat="1" ht="72" customHeight="1">
      <c r="A448" s="523">
        <v>139</v>
      </c>
      <c r="B448" s="313" t="s">
        <v>766</v>
      </c>
      <c r="C448" s="314" t="s">
        <v>292</v>
      </c>
      <c r="D448" s="315">
        <v>7.3104099999999992</v>
      </c>
      <c r="E448" s="291">
        <f t="shared" si="174"/>
        <v>75.13600000000001</v>
      </c>
      <c r="F448" s="324">
        <v>549.27496575999999</v>
      </c>
      <c r="G448" s="8">
        <f t="shared" si="175"/>
        <v>54.927496576000003</v>
      </c>
      <c r="H448" s="8">
        <f t="shared" si="176"/>
        <v>604.20246233599994</v>
      </c>
      <c r="I448" s="8">
        <f t="shared" si="177"/>
        <v>48.336196986879997</v>
      </c>
      <c r="J448" s="8">
        <f t="shared" si="178"/>
        <v>652.53865932287999</v>
      </c>
      <c r="K448" s="79">
        <f t="shared" si="179"/>
        <v>19.5761597796864</v>
      </c>
      <c r="L448" s="8">
        <f t="shared" si="180"/>
        <v>672.11481910256634</v>
      </c>
      <c r="M448" s="8">
        <f t="shared" si="181"/>
        <v>120.98066743846194</v>
      </c>
      <c r="N448" s="8">
        <f t="shared" si="182"/>
        <v>793.09548654102832</v>
      </c>
      <c r="O448" s="399">
        <v>1</v>
      </c>
      <c r="P448" s="400">
        <f t="shared" si="162"/>
        <v>793.09548654102832</v>
      </c>
      <c r="Q448" s="317"/>
      <c r="S448" s="304" t="s">
        <v>292</v>
      </c>
      <c r="T448" s="315">
        <v>7.3104099999999992</v>
      </c>
      <c r="U448" s="435">
        <v>120</v>
      </c>
      <c r="V448" s="432">
        <f t="shared" si="173"/>
        <v>877.24919999999986</v>
      </c>
      <c r="W448" s="432">
        <f t="shared" si="163"/>
        <v>87.724919999999997</v>
      </c>
      <c r="X448" s="432">
        <f t="shared" si="164"/>
        <v>964.97411999999986</v>
      </c>
      <c r="Y448" s="478">
        <f t="shared" si="165"/>
        <v>77.197929599999995</v>
      </c>
      <c r="Z448" s="478">
        <f t="shared" si="166"/>
        <v>1042.1720495999998</v>
      </c>
      <c r="AA448" s="478">
        <f t="shared" si="167"/>
        <v>31.265161487999993</v>
      </c>
      <c r="AB448" s="478">
        <f t="shared" si="168"/>
        <v>1073.4372110879999</v>
      </c>
      <c r="AC448" s="478">
        <f t="shared" si="169"/>
        <v>193.21869799583999</v>
      </c>
      <c r="AD448" s="478">
        <f t="shared" si="170"/>
        <v>1266.65590908384</v>
      </c>
      <c r="AE448" s="399">
        <v>1</v>
      </c>
      <c r="AF448" s="502">
        <f t="shared" si="171"/>
        <v>1266.65590908384</v>
      </c>
      <c r="AG448" s="295"/>
      <c r="AI448" s="504">
        <f t="shared" si="172"/>
        <v>-473.56042254281169</v>
      </c>
      <c r="AJ448" s="314" t="s">
        <v>292</v>
      </c>
      <c r="AK448" s="315">
        <v>7.3104099999999992</v>
      </c>
      <c r="AL448" s="435"/>
      <c r="AM448" s="435"/>
      <c r="AN448" s="435"/>
      <c r="AO448" s="435"/>
      <c r="AP448" s="435"/>
      <c r="AQ448" s="435"/>
      <c r="AR448" s="435"/>
      <c r="AS448" s="435"/>
      <c r="AT448" s="435"/>
      <c r="AU448" s="435"/>
      <c r="AV448" s="399">
        <v>1</v>
      </c>
      <c r="AW448" s="435"/>
      <c r="AX448" s="317"/>
    </row>
    <row r="449" spans="1:50" s="293" customFormat="1" ht="18.75" customHeight="1">
      <c r="A449" s="517"/>
      <c r="B449" s="338" t="s">
        <v>452</v>
      </c>
      <c r="C449" s="332"/>
      <c r="D449" s="290"/>
      <c r="E449" s="291"/>
      <c r="F449" s="320"/>
      <c r="G449" s="16"/>
      <c r="H449" s="16"/>
      <c r="I449" s="16"/>
      <c r="J449" s="16"/>
      <c r="K449" s="143"/>
      <c r="L449" s="16"/>
      <c r="M449" s="16"/>
      <c r="N449" s="16"/>
      <c r="O449" s="402"/>
      <c r="P449" s="414"/>
      <c r="Q449" s="292"/>
      <c r="S449" s="444"/>
      <c r="T449" s="290"/>
      <c r="U449" s="435"/>
      <c r="V449" s="432">
        <f t="shared" si="173"/>
        <v>0</v>
      </c>
      <c r="W449" s="432">
        <f t="shared" si="163"/>
        <v>0</v>
      </c>
      <c r="X449" s="432">
        <f t="shared" si="164"/>
        <v>0</v>
      </c>
      <c r="Y449" s="478">
        <f t="shared" si="165"/>
        <v>0</v>
      </c>
      <c r="Z449" s="478">
        <f t="shared" si="166"/>
        <v>0</v>
      </c>
      <c r="AA449" s="478">
        <f t="shared" si="167"/>
        <v>0</v>
      </c>
      <c r="AB449" s="478">
        <f t="shared" si="168"/>
        <v>0</v>
      </c>
      <c r="AC449" s="478">
        <f t="shared" si="169"/>
        <v>0</v>
      </c>
      <c r="AD449" s="478">
        <f t="shared" si="170"/>
        <v>0</v>
      </c>
      <c r="AE449" s="402"/>
      <c r="AF449" s="502">
        <f t="shared" si="171"/>
        <v>0</v>
      </c>
      <c r="AG449" s="295"/>
      <c r="AI449" s="504">
        <f t="shared" si="172"/>
        <v>0</v>
      </c>
      <c r="AJ449" s="332"/>
      <c r="AK449" s="290"/>
      <c r="AL449" s="435"/>
      <c r="AM449" s="435"/>
      <c r="AN449" s="435"/>
      <c r="AO449" s="435"/>
      <c r="AP449" s="435"/>
      <c r="AQ449" s="435"/>
      <c r="AR449" s="435"/>
      <c r="AS449" s="435"/>
      <c r="AT449" s="435"/>
      <c r="AU449" s="435"/>
      <c r="AV449" s="402"/>
      <c r="AW449" s="435"/>
      <c r="AX449" s="292"/>
    </row>
    <row r="450" spans="1:50" s="293" customFormat="1" ht="18.75" customHeight="1">
      <c r="A450" s="517" t="s">
        <v>541</v>
      </c>
      <c r="B450" s="307" t="s">
        <v>390</v>
      </c>
      <c r="C450" s="308" t="s">
        <v>64</v>
      </c>
      <c r="D450" s="290">
        <v>4</v>
      </c>
      <c r="E450" s="291">
        <f t="shared" si="174"/>
        <v>347.55</v>
      </c>
      <c r="F450" s="320">
        <v>1390.2</v>
      </c>
      <c r="G450" s="10">
        <f t="shared" si="175"/>
        <v>139.02000000000001</v>
      </c>
      <c r="H450" s="10">
        <f t="shared" si="176"/>
        <v>1529.22</v>
      </c>
      <c r="I450" s="10">
        <f t="shared" si="177"/>
        <v>122.33760000000001</v>
      </c>
      <c r="J450" s="10">
        <f t="shared" si="178"/>
        <v>1651.5576000000001</v>
      </c>
      <c r="K450" s="65">
        <f t="shared" si="179"/>
        <v>49.546728000000002</v>
      </c>
      <c r="L450" s="10">
        <f t="shared" si="180"/>
        <v>1701.1043280000001</v>
      </c>
      <c r="M450" s="10">
        <f t="shared" si="181"/>
        <v>306.19877904000003</v>
      </c>
      <c r="N450" s="10">
        <f t="shared" si="182"/>
        <v>2007.3031070400002</v>
      </c>
      <c r="O450" s="402">
        <v>4</v>
      </c>
      <c r="P450" s="414">
        <f t="shared" ref="P450:P511" si="183">O450*N450</f>
        <v>8029.2124281600009</v>
      </c>
      <c r="Q450" s="292"/>
      <c r="S450" s="445" t="s">
        <v>64</v>
      </c>
      <c r="T450" s="290">
        <v>4</v>
      </c>
      <c r="U450" s="435">
        <v>240</v>
      </c>
      <c r="V450" s="432">
        <f t="shared" si="173"/>
        <v>960</v>
      </c>
      <c r="W450" s="432">
        <f t="shared" si="163"/>
        <v>96</v>
      </c>
      <c r="X450" s="432">
        <f t="shared" si="164"/>
        <v>1056</v>
      </c>
      <c r="Y450" s="478">
        <f t="shared" si="165"/>
        <v>84.48</v>
      </c>
      <c r="Z450" s="478">
        <f t="shared" si="166"/>
        <v>1140.48</v>
      </c>
      <c r="AA450" s="478">
        <f t="shared" si="167"/>
        <v>34.214399999999998</v>
      </c>
      <c r="AB450" s="478">
        <f t="shared" si="168"/>
        <v>1174.6944000000001</v>
      </c>
      <c r="AC450" s="478">
        <f t="shared" si="169"/>
        <v>211.44499200000001</v>
      </c>
      <c r="AD450" s="478">
        <f t="shared" si="170"/>
        <v>1386.139392</v>
      </c>
      <c r="AE450" s="402">
        <v>4</v>
      </c>
      <c r="AF450" s="502">
        <f t="shared" si="171"/>
        <v>5544.5575680000002</v>
      </c>
      <c r="AG450" s="295"/>
      <c r="AI450" s="504">
        <f t="shared" si="172"/>
        <v>2484.6548601600007</v>
      </c>
      <c r="AJ450" s="308" t="s">
        <v>64</v>
      </c>
      <c r="AK450" s="290">
        <v>4</v>
      </c>
      <c r="AL450" s="435"/>
      <c r="AM450" s="435"/>
      <c r="AN450" s="435"/>
      <c r="AO450" s="435"/>
      <c r="AP450" s="435"/>
      <c r="AQ450" s="435"/>
      <c r="AR450" s="435"/>
      <c r="AS450" s="435"/>
      <c r="AT450" s="435"/>
      <c r="AU450" s="435"/>
      <c r="AV450" s="402">
        <v>4</v>
      </c>
      <c r="AW450" s="435"/>
      <c r="AX450" s="292"/>
    </row>
    <row r="451" spans="1:50" s="293" customFormat="1" ht="36" customHeight="1">
      <c r="A451" s="517" t="s">
        <v>542</v>
      </c>
      <c r="B451" s="307" t="s">
        <v>391</v>
      </c>
      <c r="C451" s="308" t="s">
        <v>64</v>
      </c>
      <c r="D451" s="290">
        <v>1</v>
      </c>
      <c r="E451" s="291">
        <f t="shared" si="174"/>
        <v>0</v>
      </c>
      <c r="F451" s="320">
        <v>0</v>
      </c>
      <c r="G451" s="10"/>
      <c r="H451" s="10"/>
      <c r="I451" s="10"/>
      <c r="J451" s="10"/>
      <c r="K451" s="65"/>
      <c r="L451" s="10"/>
      <c r="M451" s="10"/>
      <c r="N451" s="10"/>
      <c r="O451" s="402">
        <v>1</v>
      </c>
      <c r="P451" s="414"/>
      <c r="Q451" s="292" t="s">
        <v>148</v>
      </c>
      <c r="S451" s="445" t="s">
        <v>64</v>
      </c>
      <c r="T451" s="290">
        <v>1</v>
      </c>
      <c r="U451" s="435">
        <v>0</v>
      </c>
      <c r="V451" s="432">
        <f t="shared" si="173"/>
        <v>0</v>
      </c>
      <c r="W451" s="432">
        <f t="shared" si="163"/>
        <v>0</v>
      </c>
      <c r="X451" s="432">
        <f t="shared" si="164"/>
        <v>0</v>
      </c>
      <c r="Y451" s="478">
        <f t="shared" si="165"/>
        <v>0</v>
      </c>
      <c r="Z451" s="478">
        <f t="shared" si="166"/>
        <v>0</v>
      </c>
      <c r="AA451" s="478">
        <f t="shared" si="167"/>
        <v>0</v>
      </c>
      <c r="AB451" s="478">
        <f t="shared" si="168"/>
        <v>0</v>
      </c>
      <c r="AC451" s="478">
        <f t="shared" si="169"/>
        <v>0</v>
      </c>
      <c r="AD451" s="478">
        <f t="shared" si="170"/>
        <v>0</v>
      </c>
      <c r="AE451" s="402">
        <v>1</v>
      </c>
      <c r="AF451" s="502">
        <f t="shared" si="171"/>
        <v>0</v>
      </c>
      <c r="AG451" s="295" t="s">
        <v>148</v>
      </c>
      <c r="AI451" s="504">
        <f t="shared" si="172"/>
        <v>0</v>
      </c>
      <c r="AJ451" s="308" t="s">
        <v>64</v>
      </c>
      <c r="AK451" s="290">
        <v>1</v>
      </c>
      <c r="AL451" s="435"/>
      <c r="AM451" s="435"/>
      <c r="AN451" s="435"/>
      <c r="AO451" s="435"/>
      <c r="AP451" s="435"/>
      <c r="AQ451" s="435"/>
      <c r="AR451" s="435"/>
      <c r="AS451" s="435"/>
      <c r="AT451" s="435"/>
      <c r="AU451" s="435"/>
      <c r="AV451" s="402">
        <v>1</v>
      </c>
      <c r="AW451" s="435"/>
      <c r="AX451" s="292" t="s">
        <v>148</v>
      </c>
    </row>
    <row r="452" spans="1:50" s="293" customFormat="1" ht="18.75" customHeight="1">
      <c r="A452" s="517" t="s">
        <v>543</v>
      </c>
      <c r="B452" s="307" t="s">
        <v>392</v>
      </c>
      <c r="C452" s="308" t="s">
        <v>64</v>
      </c>
      <c r="D452" s="290">
        <v>1</v>
      </c>
      <c r="E452" s="291">
        <f t="shared" si="174"/>
        <v>293.685</v>
      </c>
      <c r="F452" s="320">
        <v>293.685</v>
      </c>
      <c r="G452" s="10">
        <f t="shared" si="175"/>
        <v>29.368500000000001</v>
      </c>
      <c r="H452" s="10">
        <f t="shared" si="176"/>
        <v>323.05349999999999</v>
      </c>
      <c r="I452" s="10">
        <f t="shared" si="177"/>
        <v>25.844279999999998</v>
      </c>
      <c r="J452" s="10">
        <f t="shared" si="178"/>
        <v>348.89778000000001</v>
      </c>
      <c r="K452" s="65">
        <f t="shared" si="179"/>
        <v>10.4669334</v>
      </c>
      <c r="L452" s="10">
        <f t="shared" si="180"/>
        <v>359.36471340000003</v>
      </c>
      <c r="M452" s="10">
        <f t="shared" si="181"/>
        <v>64.685648412000006</v>
      </c>
      <c r="N452" s="10">
        <f t="shared" si="182"/>
        <v>424.05036181200001</v>
      </c>
      <c r="O452" s="402">
        <v>1</v>
      </c>
      <c r="P452" s="414">
        <f t="shared" si="183"/>
        <v>424.05036181200001</v>
      </c>
      <c r="Q452" s="292"/>
      <c r="S452" s="445" t="s">
        <v>64</v>
      </c>
      <c r="T452" s="290">
        <v>1</v>
      </c>
      <c r="U452" s="435">
        <v>250</v>
      </c>
      <c r="V452" s="432">
        <f t="shared" si="173"/>
        <v>250</v>
      </c>
      <c r="W452" s="432">
        <f t="shared" si="163"/>
        <v>25</v>
      </c>
      <c r="X452" s="432">
        <f t="shared" si="164"/>
        <v>275</v>
      </c>
      <c r="Y452" s="478">
        <f t="shared" si="165"/>
        <v>22</v>
      </c>
      <c r="Z452" s="478">
        <f t="shared" si="166"/>
        <v>297</v>
      </c>
      <c r="AA452" s="478">
        <f t="shared" si="167"/>
        <v>8.91</v>
      </c>
      <c r="AB452" s="478">
        <f t="shared" si="168"/>
        <v>305.91000000000003</v>
      </c>
      <c r="AC452" s="478">
        <f t="shared" si="169"/>
        <v>55.063800000000001</v>
      </c>
      <c r="AD452" s="478">
        <f t="shared" si="170"/>
        <v>360.97380000000004</v>
      </c>
      <c r="AE452" s="402">
        <v>1</v>
      </c>
      <c r="AF452" s="502">
        <f t="shared" si="171"/>
        <v>360.97380000000004</v>
      </c>
      <c r="AG452" s="295"/>
      <c r="AI452" s="504">
        <f t="shared" si="172"/>
        <v>63.076561811999966</v>
      </c>
      <c r="AJ452" s="308" t="s">
        <v>64</v>
      </c>
      <c r="AK452" s="290">
        <v>1</v>
      </c>
      <c r="AL452" s="435"/>
      <c r="AM452" s="435"/>
      <c r="AN452" s="435"/>
      <c r="AO452" s="435"/>
      <c r="AP452" s="435"/>
      <c r="AQ452" s="435"/>
      <c r="AR452" s="435"/>
      <c r="AS452" s="435"/>
      <c r="AT452" s="435"/>
      <c r="AU452" s="435"/>
      <c r="AV452" s="402">
        <v>1</v>
      </c>
      <c r="AW452" s="435"/>
      <c r="AX452" s="292"/>
    </row>
    <row r="453" spans="1:50" s="293" customFormat="1" ht="19.5" customHeight="1" thickBot="1">
      <c r="A453" s="517" t="s">
        <v>544</v>
      </c>
      <c r="B453" s="318" t="s">
        <v>378</v>
      </c>
      <c r="C453" s="319" t="s">
        <v>292</v>
      </c>
      <c r="D453" s="288">
        <v>4.1742441099999992</v>
      </c>
      <c r="E453" s="291">
        <f t="shared" si="174"/>
        <v>140.70000000000002</v>
      </c>
      <c r="F453" s="326">
        <v>587.31614627699992</v>
      </c>
      <c r="G453" s="81">
        <f t="shared" si="175"/>
        <v>58.731614627699997</v>
      </c>
      <c r="H453" s="81">
        <f t="shared" si="176"/>
        <v>646.04776090469989</v>
      </c>
      <c r="I453" s="81">
        <f t="shared" si="177"/>
        <v>51.683820872375989</v>
      </c>
      <c r="J453" s="81">
        <f t="shared" si="178"/>
        <v>697.73158177707592</v>
      </c>
      <c r="K453" s="115">
        <f t="shared" si="179"/>
        <v>20.931947453312276</v>
      </c>
      <c r="L453" s="81">
        <f t="shared" si="180"/>
        <v>718.66352923038824</v>
      </c>
      <c r="M453" s="81">
        <f t="shared" si="181"/>
        <v>129.35943526146988</v>
      </c>
      <c r="N453" s="81">
        <f t="shared" si="182"/>
        <v>848.02296449185815</v>
      </c>
      <c r="O453" s="406">
        <f>D453*O448</f>
        <v>4.1742441099999992</v>
      </c>
      <c r="P453" s="415">
        <f t="shared" si="183"/>
        <v>3539.8548646748773</v>
      </c>
      <c r="Q453" s="289"/>
      <c r="S453" s="465" t="s">
        <v>292</v>
      </c>
      <c r="T453" s="288">
        <v>4.1742441099999992</v>
      </c>
      <c r="U453" s="435">
        <v>110</v>
      </c>
      <c r="V453" s="432">
        <f t="shared" si="173"/>
        <v>459.16685209999991</v>
      </c>
      <c r="W453" s="432">
        <f t="shared" si="163"/>
        <v>45.916685209999997</v>
      </c>
      <c r="X453" s="432">
        <f t="shared" si="164"/>
        <v>505.08353730999988</v>
      </c>
      <c r="Y453" s="478">
        <f t="shared" si="165"/>
        <v>40.406682984799993</v>
      </c>
      <c r="Z453" s="478">
        <f t="shared" si="166"/>
        <v>545.49022029479988</v>
      </c>
      <c r="AA453" s="478">
        <f t="shared" si="167"/>
        <v>16.364706608843996</v>
      </c>
      <c r="AB453" s="478">
        <f t="shared" si="168"/>
        <v>561.8549269036439</v>
      </c>
      <c r="AC453" s="478">
        <f t="shared" si="169"/>
        <v>101.1338868426559</v>
      </c>
      <c r="AD453" s="478">
        <f t="shared" si="170"/>
        <v>662.9888137462998</v>
      </c>
      <c r="AE453" s="406">
        <v>4.1742441099999992</v>
      </c>
      <c r="AF453" s="502">
        <f t="shared" si="171"/>
        <v>2767.4771507763785</v>
      </c>
      <c r="AG453" s="295"/>
      <c r="AI453" s="504">
        <f t="shared" si="172"/>
        <v>772.37771389849877</v>
      </c>
      <c r="AJ453" s="319" t="s">
        <v>292</v>
      </c>
      <c r="AK453" s="288">
        <v>4.1742441099999992</v>
      </c>
      <c r="AL453" s="435"/>
      <c r="AM453" s="435"/>
      <c r="AN453" s="435"/>
      <c r="AO453" s="435"/>
      <c r="AP453" s="435"/>
      <c r="AQ453" s="435"/>
      <c r="AR453" s="435"/>
      <c r="AS453" s="435"/>
      <c r="AT453" s="435"/>
      <c r="AU453" s="435"/>
      <c r="AV453" s="406">
        <f>AK453*AV448</f>
        <v>4.1742441099999992</v>
      </c>
      <c r="AW453" s="435"/>
      <c r="AX453" s="289"/>
    </row>
    <row r="454" spans="1:50" s="293" customFormat="1" ht="72" customHeight="1">
      <c r="A454" s="523">
        <v>140</v>
      </c>
      <c r="B454" s="322" t="s">
        <v>767</v>
      </c>
      <c r="C454" s="323" t="s">
        <v>292</v>
      </c>
      <c r="D454" s="290">
        <v>7.6754099999999994</v>
      </c>
      <c r="E454" s="291">
        <f t="shared" si="174"/>
        <v>75.135999999999981</v>
      </c>
      <c r="F454" s="320">
        <v>576.69960575999983</v>
      </c>
      <c r="G454" s="16">
        <f t="shared" si="175"/>
        <v>57.669960575999987</v>
      </c>
      <c r="H454" s="16">
        <f t="shared" si="176"/>
        <v>634.36956633599982</v>
      </c>
      <c r="I454" s="16">
        <f t="shared" si="177"/>
        <v>50.749565306879987</v>
      </c>
      <c r="J454" s="16">
        <f t="shared" si="178"/>
        <v>685.11913164287978</v>
      </c>
      <c r="K454" s="143">
        <f t="shared" si="179"/>
        <v>20.553573949286392</v>
      </c>
      <c r="L454" s="16">
        <f t="shared" si="180"/>
        <v>705.67270559216615</v>
      </c>
      <c r="M454" s="16">
        <f t="shared" si="181"/>
        <v>127.02108700658991</v>
      </c>
      <c r="N454" s="16">
        <f t="shared" si="182"/>
        <v>832.69379259875609</v>
      </c>
      <c r="O454" s="402">
        <v>1</v>
      </c>
      <c r="P454" s="400">
        <f t="shared" si="183"/>
        <v>832.69379259875609</v>
      </c>
      <c r="Q454" s="292"/>
      <c r="S454" s="304" t="s">
        <v>292</v>
      </c>
      <c r="T454" s="290">
        <v>7.6754099999999994</v>
      </c>
      <c r="U454" s="435">
        <v>120</v>
      </c>
      <c r="V454" s="432">
        <f t="shared" si="173"/>
        <v>921.04919999999993</v>
      </c>
      <c r="W454" s="432">
        <f t="shared" si="163"/>
        <v>92.104919999999993</v>
      </c>
      <c r="X454" s="432">
        <f t="shared" si="164"/>
        <v>1013.1541199999999</v>
      </c>
      <c r="Y454" s="478">
        <f t="shared" si="165"/>
        <v>81.052329599999993</v>
      </c>
      <c r="Z454" s="478">
        <f t="shared" si="166"/>
        <v>1094.2064495999998</v>
      </c>
      <c r="AA454" s="478">
        <f t="shared" si="167"/>
        <v>32.826193487999994</v>
      </c>
      <c r="AB454" s="478">
        <f t="shared" si="168"/>
        <v>1127.0326430879998</v>
      </c>
      <c r="AC454" s="478">
        <f t="shared" si="169"/>
        <v>202.86587575583994</v>
      </c>
      <c r="AD454" s="478">
        <f t="shared" si="170"/>
        <v>1329.8985188438396</v>
      </c>
      <c r="AE454" s="402">
        <v>1</v>
      </c>
      <c r="AF454" s="502">
        <f t="shared" si="171"/>
        <v>1329.8985188438396</v>
      </c>
      <c r="AG454" s="295"/>
      <c r="AI454" s="504">
        <f t="shared" si="172"/>
        <v>-497.20472624508352</v>
      </c>
      <c r="AJ454" s="323" t="s">
        <v>292</v>
      </c>
      <c r="AK454" s="290">
        <v>7.6754099999999994</v>
      </c>
      <c r="AL454" s="435"/>
      <c r="AM454" s="435"/>
      <c r="AN454" s="435"/>
      <c r="AO454" s="435"/>
      <c r="AP454" s="435"/>
      <c r="AQ454" s="435"/>
      <c r="AR454" s="435"/>
      <c r="AS454" s="435"/>
      <c r="AT454" s="435"/>
      <c r="AU454" s="435"/>
      <c r="AV454" s="402">
        <v>1</v>
      </c>
      <c r="AW454" s="435"/>
      <c r="AX454" s="292"/>
    </row>
    <row r="455" spans="1:50" s="293" customFormat="1" ht="18.75" customHeight="1">
      <c r="A455" s="517"/>
      <c r="B455" s="338" t="s">
        <v>452</v>
      </c>
      <c r="C455" s="332"/>
      <c r="D455" s="290"/>
      <c r="E455" s="291"/>
      <c r="F455" s="320"/>
      <c r="G455" s="16"/>
      <c r="H455" s="16"/>
      <c r="I455" s="16"/>
      <c r="J455" s="16"/>
      <c r="K455" s="143"/>
      <c r="L455" s="16"/>
      <c r="M455" s="16"/>
      <c r="N455" s="16"/>
      <c r="O455" s="402"/>
      <c r="P455" s="414"/>
      <c r="Q455" s="292"/>
      <c r="S455" s="444"/>
      <c r="T455" s="290"/>
      <c r="U455" s="435"/>
      <c r="V455" s="432">
        <f t="shared" si="173"/>
        <v>0</v>
      </c>
      <c r="W455" s="432">
        <f t="shared" ref="W455:W518" si="184">V455*10%</f>
        <v>0</v>
      </c>
      <c r="X455" s="432">
        <f t="shared" ref="X455:X518" si="185">SUM(V455:W455)</f>
        <v>0</v>
      </c>
      <c r="Y455" s="478">
        <f t="shared" ref="Y455:Y518" si="186">X455*8%</f>
        <v>0</v>
      </c>
      <c r="Z455" s="478">
        <f t="shared" ref="Z455:Z518" si="187">SUM(X455:Y455)</f>
        <v>0</v>
      </c>
      <c r="AA455" s="478">
        <f t="shared" ref="AA455:AA518" si="188">Z455*3%</f>
        <v>0</v>
      </c>
      <c r="AB455" s="478">
        <f t="shared" ref="AB455:AB518" si="189">SUM(Z455:AA455)</f>
        <v>0</v>
      </c>
      <c r="AC455" s="478">
        <f t="shared" ref="AC455:AC518" si="190">AB455*18%</f>
        <v>0</v>
      </c>
      <c r="AD455" s="478">
        <f t="shared" ref="AD455:AD518" si="191">SUM(AB455:AC455)</f>
        <v>0</v>
      </c>
      <c r="AE455" s="402"/>
      <c r="AF455" s="502">
        <f t="shared" ref="AF455:AF518" si="192">AE455*AD455</f>
        <v>0</v>
      </c>
      <c r="AG455" s="295"/>
      <c r="AI455" s="504">
        <f t="shared" ref="AI455:AI518" si="193">P455-AF455</f>
        <v>0</v>
      </c>
      <c r="AJ455" s="332"/>
      <c r="AK455" s="290"/>
      <c r="AL455" s="435"/>
      <c r="AM455" s="435"/>
      <c r="AN455" s="435"/>
      <c r="AO455" s="435"/>
      <c r="AP455" s="435"/>
      <c r="AQ455" s="435"/>
      <c r="AR455" s="435"/>
      <c r="AS455" s="435"/>
      <c r="AT455" s="435"/>
      <c r="AU455" s="435"/>
      <c r="AV455" s="402"/>
      <c r="AW455" s="435"/>
      <c r="AX455" s="292"/>
    </row>
    <row r="456" spans="1:50" s="293" customFormat="1" ht="18.75" customHeight="1">
      <c r="A456" s="517" t="s">
        <v>548</v>
      </c>
      <c r="B456" s="307" t="s">
        <v>390</v>
      </c>
      <c r="C456" s="308" t="s">
        <v>64</v>
      </c>
      <c r="D456" s="290">
        <v>4</v>
      </c>
      <c r="E456" s="291">
        <f t="shared" si="174"/>
        <v>347.55</v>
      </c>
      <c r="F456" s="320">
        <v>1390.2</v>
      </c>
      <c r="G456" s="10">
        <f t="shared" si="175"/>
        <v>139.02000000000001</v>
      </c>
      <c r="H456" s="10">
        <f t="shared" si="176"/>
        <v>1529.22</v>
      </c>
      <c r="I456" s="10">
        <f t="shared" si="177"/>
        <v>122.33760000000001</v>
      </c>
      <c r="J456" s="10">
        <f t="shared" si="178"/>
        <v>1651.5576000000001</v>
      </c>
      <c r="K456" s="65">
        <f t="shared" si="179"/>
        <v>49.546728000000002</v>
      </c>
      <c r="L456" s="10">
        <f t="shared" si="180"/>
        <v>1701.1043280000001</v>
      </c>
      <c r="M456" s="10">
        <f t="shared" si="181"/>
        <v>306.19877904000003</v>
      </c>
      <c r="N456" s="10">
        <f t="shared" si="182"/>
        <v>2007.3031070400002</v>
      </c>
      <c r="O456" s="402">
        <v>4</v>
      </c>
      <c r="P456" s="414">
        <f t="shared" si="183"/>
        <v>8029.2124281600009</v>
      </c>
      <c r="Q456" s="292"/>
      <c r="S456" s="445" t="s">
        <v>64</v>
      </c>
      <c r="T456" s="290">
        <v>4</v>
      </c>
      <c r="U456" s="435">
        <v>240</v>
      </c>
      <c r="V456" s="432">
        <f t="shared" ref="V456:V519" si="194">U456*T456</f>
        <v>960</v>
      </c>
      <c r="W456" s="432">
        <f t="shared" si="184"/>
        <v>96</v>
      </c>
      <c r="X456" s="432">
        <f t="shared" si="185"/>
        <v>1056</v>
      </c>
      <c r="Y456" s="478">
        <f t="shared" si="186"/>
        <v>84.48</v>
      </c>
      <c r="Z456" s="478">
        <f t="shared" si="187"/>
        <v>1140.48</v>
      </c>
      <c r="AA456" s="478">
        <f t="shared" si="188"/>
        <v>34.214399999999998</v>
      </c>
      <c r="AB456" s="478">
        <f t="shared" si="189"/>
        <v>1174.6944000000001</v>
      </c>
      <c r="AC456" s="478">
        <f t="shared" si="190"/>
        <v>211.44499200000001</v>
      </c>
      <c r="AD456" s="478">
        <f t="shared" si="191"/>
        <v>1386.139392</v>
      </c>
      <c r="AE456" s="402">
        <v>4</v>
      </c>
      <c r="AF456" s="502">
        <f t="shared" si="192"/>
        <v>5544.5575680000002</v>
      </c>
      <c r="AG456" s="295"/>
      <c r="AI456" s="504">
        <f t="shared" si="193"/>
        <v>2484.6548601600007</v>
      </c>
      <c r="AJ456" s="308" t="s">
        <v>64</v>
      </c>
      <c r="AK456" s="290">
        <v>4</v>
      </c>
      <c r="AL456" s="435"/>
      <c r="AM456" s="435"/>
      <c r="AN456" s="435"/>
      <c r="AO456" s="435"/>
      <c r="AP456" s="435"/>
      <c r="AQ456" s="435"/>
      <c r="AR456" s="435"/>
      <c r="AS456" s="435"/>
      <c r="AT456" s="435"/>
      <c r="AU456" s="435"/>
      <c r="AV456" s="402">
        <v>4</v>
      </c>
      <c r="AW456" s="435"/>
      <c r="AX456" s="292"/>
    </row>
    <row r="457" spans="1:50" s="293" customFormat="1" ht="18.75" customHeight="1">
      <c r="A457" s="517" t="s">
        <v>549</v>
      </c>
      <c r="B457" s="307" t="s">
        <v>394</v>
      </c>
      <c r="C457" s="308" t="s">
        <v>64</v>
      </c>
      <c r="D457" s="290">
        <v>1</v>
      </c>
      <c r="E457" s="291">
        <f t="shared" si="174"/>
        <v>284.74950000000001</v>
      </c>
      <c r="F457" s="133">
        <v>284.74950000000001</v>
      </c>
      <c r="G457" s="10">
        <f t="shared" si="175"/>
        <v>28.474950000000003</v>
      </c>
      <c r="H457" s="10">
        <f t="shared" si="176"/>
        <v>313.22444999999999</v>
      </c>
      <c r="I457" s="10">
        <f t="shared" si="177"/>
        <v>25.057956000000001</v>
      </c>
      <c r="J457" s="10">
        <f t="shared" si="178"/>
        <v>338.28240599999998</v>
      </c>
      <c r="K457" s="65">
        <f t="shared" si="179"/>
        <v>10.148472179999999</v>
      </c>
      <c r="L457" s="10">
        <f t="shared" si="180"/>
        <v>348.43087817999998</v>
      </c>
      <c r="M457" s="10">
        <f t="shared" si="181"/>
        <v>62.717558072399996</v>
      </c>
      <c r="N457" s="10">
        <f t="shared" si="182"/>
        <v>411.14843625239996</v>
      </c>
      <c r="O457" s="402">
        <v>1</v>
      </c>
      <c r="P457" s="414">
        <f t="shared" si="183"/>
        <v>411.14843625239996</v>
      </c>
      <c r="Q457" s="292"/>
      <c r="S457" s="445" t="s">
        <v>64</v>
      </c>
      <c r="T457" s="290">
        <v>1</v>
      </c>
      <c r="U457" s="435">
        <v>180</v>
      </c>
      <c r="V457" s="432">
        <f t="shared" si="194"/>
        <v>180</v>
      </c>
      <c r="W457" s="432">
        <f t="shared" si="184"/>
        <v>18</v>
      </c>
      <c r="X457" s="432">
        <f t="shared" si="185"/>
        <v>198</v>
      </c>
      <c r="Y457" s="478">
        <f t="shared" si="186"/>
        <v>15.84</v>
      </c>
      <c r="Z457" s="478">
        <f t="shared" si="187"/>
        <v>213.84</v>
      </c>
      <c r="AA457" s="478">
        <f t="shared" si="188"/>
        <v>6.4151999999999996</v>
      </c>
      <c r="AB457" s="478">
        <f t="shared" si="189"/>
        <v>220.2552</v>
      </c>
      <c r="AC457" s="478">
        <f t="shared" si="190"/>
        <v>39.645935999999999</v>
      </c>
      <c r="AD457" s="478">
        <f t="shared" si="191"/>
        <v>259.90113600000001</v>
      </c>
      <c r="AE457" s="402">
        <v>1</v>
      </c>
      <c r="AF457" s="502">
        <f t="shared" si="192"/>
        <v>259.90113600000001</v>
      </c>
      <c r="AG457" s="295"/>
      <c r="AI457" s="504">
        <f t="shared" si="193"/>
        <v>151.24730025239995</v>
      </c>
      <c r="AJ457" s="308" t="s">
        <v>64</v>
      </c>
      <c r="AK457" s="290">
        <v>1</v>
      </c>
      <c r="AL457" s="435"/>
      <c r="AM457" s="435"/>
      <c r="AN457" s="435"/>
      <c r="AO457" s="435"/>
      <c r="AP457" s="435"/>
      <c r="AQ457" s="435"/>
      <c r="AR457" s="435"/>
      <c r="AS457" s="435"/>
      <c r="AT457" s="435"/>
      <c r="AU457" s="435"/>
      <c r="AV457" s="402">
        <v>1</v>
      </c>
      <c r="AW457" s="435"/>
      <c r="AX457" s="292"/>
    </row>
    <row r="458" spans="1:50" s="293" customFormat="1" ht="36" customHeight="1">
      <c r="A458" s="517" t="s">
        <v>550</v>
      </c>
      <c r="B458" s="307" t="s">
        <v>391</v>
      </c>
      <c r="C458" s="308" t="s">
        <v>64</v>
      </c>
      <c r="D458" s="290">
        <v>1</v>
      </c>
      <c r="E458" s="291">
        <f t="shared" si="174"/>
        <v>0</v>
      </c>
      <c r="F458" s="320">
        <v>0</v>
      </c>
      <c r="G458" s="10"/>
      <c r="H458" s="10"/>
      <c r="I458" s="10"/>
      <c r="J458" s="10"/>
      <c r="K458" s="65"/>
      <c r="L458" s="10"/>
      <c r="M458" s="10"/>
      <c r="N458" s="10"/>
      <c r="O458" s="402">
        <v>1</v>
      </c>
      <c r="P458" s="414"/>
      <c r="Q458" s="292" t="s">
        <v>148</v>
      </c>
      <c r="S458" s="445" t="s">
        <v>64</v>
      </c>
      <c r="T458" s="290">
        <v>1</v>
      </c>
      <c r="U458" s="435">
        <v>0</v>
      </c>
      <c r="V458" s="432">
        <f t="shared" si="194"/>
        <v>0</v>
      </c>
      <c r="W458" s="432">
        <f t="shared" si="184"/>
        <v>0</v>
      </c>
      <c r="X458" s="432">
        <f t="shared" si="185"/>
        <v>0</v>
      </c>
      <c r="Y458" s="478">
        <f t="shared" si="186"/>
        <v>0</v>
      </c>
      <c r="Z458" s="478">
        <f t="shared" si="187"/>
        <v>0</v>
      </c>
      <c r="AA458" s="478">
        <f t="shared" si="188"/>
        <v>0</v>
      </c>
      <c r="AB458" s="478">
        <f t="shared" si="189"/>
        <v>0</v>
      </c>
      <c r="AC458" s="478">
        <f t="shared" si="190"/>
        <v>0</v>
      </c>
      <c r="AD458" s="478">
        <f t="shared" si="191"/>
        <v>0</v>
      </c>
      <c r="AE458" s="402">
        <v>1</v>
      </c>
      <c r="AF458" s="502">
        <f t="shared" si="192"/>
        <v>0</v>
      </c>
      <c r="AG458" s="295" t="s">
        <v>148</v>
      </c>
      <c r="AI458" s="504">
        <f t="shared" si="193"/>
        <v>0</v>
      </c>
      <c r="AJ458" s="308" t="s">
        <v>64</v>
      </c>
      <c r="AK458" s="290">
        <v>1</v>
      </c>
      <c r="AL458" s="435"/>
      <c r="AM458" s="435"/>
      <c r="AN458" s="435"/>
      <c r="AO458" s="435"/>
      <c r="AP458" s="435"/>
      <c r="AQ458" s="435"/>
      <c r="AR458" s="435"/>
      <c r="AS458" s="435"/>
      <c r="AT458" s="435"/>
      <c r="AU458" s="435"/>
      <c r="AV458" s="402">
        <v>1</v>
      </c>
      <c r="AW458" s="435"/>
      <c r="AX458" s="292" t="s">
        <v>148</v>
      </c>
    </row>
    <row r="459" spans="1:50" s="293" customFormat="1" ht="18.75" customHeight="1">
      <c r="A459" s="517" t="s">
        <v>551</v>
      </c>
      <c r="B459" s="307" t="s">
        <v>392</v>
      </c>
      <c r="C459" s="308" t="s">
        <v>64</v>
      </c>
      <c r="D459" s="290">
        <v>1</v>
      </c>
      <c r="E459" s="291">
        <f t="shared" si="174"/>
        <v>293.685</v>
      </c>
      <c r="F459" s="320">
        <v>293.685</v>
      </c>
      <c r="G459" s="10">
        <f t="shared" si="175"/>
        <v>29.368500000000001</v>
      </c>
      <c r="H459" s="10">
        <f t="shared" si="176"/>
        <v>323.05349999999999</v>
      </c>
      <c r="I459" s="10">
        <f t="shared" si="177"/>
        <v>25.844279999999998</v>
      </c>
      <c r="J459" s="10">
        <f t="shared" si="178"/>
        <v>348.89778000000001</v>
      </c>
      <c r="K459" s="65">
        <f t="shared" si="179"/>
        <v>10.4669334</v>
      </c>
      <c r="L459" s="10">
        <f t="shared" si="180"/>
        <v>359.36471340000003</v>
      </c>
      <c r="M459" s="10">
        <f t="shared" si="181"/>
        <v>64.685648412000006</v>
      </c>
      <c r="N459" s="10">
        <f t="shared" si="182"/>
        <v>424.05036181200001</v>
      </c>
      <c r="O459" s="402">
        <v>1</v>
      </c>
      <c r="P459" s="414">
        <f t="shared" si="183"/>
        <v>424.05036181200001</v>
      </c>
      <c r="Q459" s="292"/>
      <c r="S459" s="445" t="s">
        <v>64</v>
      </c>
      <c r="T459" s="290">
        <v>1</v>
      </c>
      <c r="U459" s="435">
        <v>250</v>
      </c>
      <c r="V459" s="432">
        <f t="shared" si="194"/>
        <v>250</v>
      </c>
      <c r="W459" s="432">
        <f t="shared" si="184"/>
        <v>25</v>
      </c>
      <c r="X459" s="432">
        <f t="shared" si="185"/>
        <v>275</v>
      </c>
      <c r="Y459" s="478">
        <f t="shared" si="186"/>
        <v>22</v>
      </c>
      <c r="Z459" s="478">
        <f t="shared" si="187"/>
        <v>297</v>
      </c>
      <c r="AA459" s="478">
        <f t="shared" si="188"/>
        <v>8.91</v>
      </c>
      <c r="AB459" s="478">
        <f t="shared" si="189"/>
        <v>305.91000000000003</v>
      </c>
      <c r="AC459" s="478">
        <f t="shared" si="190"/>
        <v>55.063800000000001</v>
      </c>
      <c r="AD459" s="478">
        <f t="shared" si="191"/>
        <v>360.97380000000004</v>
      </c>
      <c r="AE459" s="402">
        <v>1</v>
      </c>
      <c r="AF459" s="502">
        <f t="shared" si="192"/>
        <v>360.97380000000004</v>
      </c>
      <c r="AG459" s="295"/>
      <c r="AI459" s="504">
        <f t="shared" si="193"/>
        <v>63.076561811999966</v>
      </c>
      <c r="AJ459" s="308" t="s">
        <v>64</v>
      </c>
      <c r="AK459" s="290">
        <v>1</v>
      </c>
      <c r="AL459" s="435"/>
      <c r="AM459" s="435"/>
      <c r="AN459" s="435"/>
      <c r="AO459" s="435"/>
      <c r="AP459" s="435"/>
      <c r="AQ459" s="435"/>
      <c r="AR459" s="435"/>
      <c r="AS459" s="435"/>
      <c r="AT459" s="435"/>
      <c r="AU459" s="435"/>
      <c r="AV459" s="402">
        <v>1</v>
      </c>
      <c r="AW459" s="435"/>
      <c r="AX459" s="292"/>
    </row>
    <row r="460" spans="1:50" s="293" customFormat="1" ht="19.5" customHeight="1" thickBot="1">
      <c r="A460" s="517" t="s">
        <v>724</v>
      </c>
      <c r="B460" s="309" t="s">
        <v>378</v>
      </c>
      <c r="C460" s="310" t="s">
        <v>292</v>
      </c>
      <c r="D460" s="311">
        <v>4.3826591099999996</v>
      </c>
      <c r="E460" s="291">
        <f t="shared" si="174"/>
        <v>140.69999999999999</v>
      </c>
      <c r="F460" s="321">
        <v>616.64013677699995</v>
      </c>
      <c r="G460" s="37">
        <f t="shared" si="175"/>
        <v>61.664013677699998</v>
      </c>
      <c r="H460" s="37">
        <f t="shared" si="176"/>
        <v>678.30415045469999</v>
      </c>
      <c r="I460" s="37">
        <f t="shared" si="177"/>
        <v>54.264332036376004</v>
      </c>
      <c r="J460" s="37">
        <f t="shared" si="178"/>
        <v>732.568482491076</v>
      </c>
      <c r="K460" s="220">
        <f t="shared" si="179"/>
        <v>21.977054474732277</v>
      </c>
      <c r="L460" s="37">
        <f t="shared" si="180"/>
        <v>754.54553696580831</v>
      </c>
      <c r="M460" s="37">
        <f t="shared" si="181"/>
        <v>135.81819665384549</v>
      </c>
      <c r="N460" s="37">
        <f t="shared" si="182"/>
        <v>890.36373361965377</v>
      </c>
      <c r="O460" s="404">
        <f>D460*O454</f>
        <v>4.3826591099999996</v>
      </c>
      <c r="P460" s="415">
        <f t="shared" si="183"/>
        <v>3902.1607283617886</v>
      </c>
      <c r="Q460" s="312"/>
      <c r="S460" s="465" t="s">
        <v>292</v>
      </c>
      <c r="T460" s="311">
        <v>4.3826591099999996</v>
      </c>
      <c r="U460" s="435">
        <v>110</v>
      </c>
      <c r="V460" s="432">
        <f t="shared" si="194"/>
        <v>482.09250209999993</v>
      </c>
      <c r="W460" s="432">
        <f t="shared" si="184"/>
        <v>48.209250209999993</v>
      </c>
      <c r="X460" s="432">
        <f t="shared" si="185"/>
        <v>530.30175230999998</v>
      </c>
      <c r="Y460" s="478">
        <f t="shared" si="186"/>
        <v>42.424140184800002</v>
      </c>
      <c r="Z460" s="478">
        <f t="shared" si="187"/>
        <v>572.72589249479995</v>
      </c>
      <c r="AA460" s="478">
        <f t="shared" si="188"/>
        <v>17.181776774843996</v>
      </c>
      <c r="AB460" s="478">
        <f t="shared" si="189"/>
        <v>589.90766926964397</v>
      </c>
      <c r="AC460" s="478">
        <f t="shared" si="190"/>
        <v>106.18338046853592</v>
      </c>
      <c r="AD460" s="478">
        <f t="shared" si="191"/>
        <v>696.09104973817989</v>
      </c>
      <c r="AE460" s="404">
        <v>4.3826591099999996</v>
      </c>
      <c r="AF460" s="502">
        <f t="shared" si="192"/>
        <v>3050.7297805244971</v>
      </c>
      <c r="AG460" s="295"/>
      <c r="AI460" s="504">
        <f t="shared" si="193"/>
        <v>851.43094783729157</v>
      </c>
      <c r="AJ460" s="310" t="s">
        <v>292</v>
      </c>
      <c r="AK460" s="311">
        <v>4.3826591099999996</v>
      </c>
      <c r="AL460" s="435"/>
      <c r="AM460" s="435"/>
      <c r="AN460" s="435"/>
      <c r="AO460" s="435"/>
      <c r="AP460" s="435"/>
      <c r="AQ460" s="435"/>
      <c r="AR460" s="435"/>
      <c r="AS460" s="435"/>
      <c r="AT460" s="435"/>
      <c r="AU460" s="435"/>
      <c r="AV460" s="404">
        <f>AK460*AV454</f>
        <v>4.3826591099999996</v>
      </c>
      <c r="AW460" s="435"/>
      <c r="AX460" s="312"/>
    </row>
    <row r="461" spans="1:50" s="293" customFormat="1" ht="72" customHeight="1">
      <c r="A461" s="523">
        <v>141</v>
      </c>
      <c r="B461" s="313" t="s">
        <v>768</v>
      </c>
      <c r="C461" s="314" t="s">
        <v>292</v>
      </c>
      <c r="D461" s="315">
        <v>8.0404099999999996</v>
      </c>
      <c r="E461" s="291">
        <f t="shared" si="174"/>
        <v>75.135999999999996</v>
      </c>
      <c r="F461" s="324">
        <v>604.12424575999989</v>
      </c>
      <c r="G461" s="8">
        <f t="shared" si="175"/>
        <v>60.412424575999992</v>
      </c>
      <c r="H461" s="8">
        <f t="shared" si="176"/>
        <v>664.53667033599993</v>
      </c>
      <c r="I461" s="8">
        <f t="shared" si="177"/>
        <v>53.162933626879997</v>
      </c>
      <c r="J461" s="8">
        <f t="shared" si="178"/>
        <v>717.69960396287991</v>
      </c>
      <c r="K461" s="79">
        <f t="shared" si="179"/>
        <v>21.530988118886395</v>
      </c>
      <c r="L461" s="8">
        <f t="shared" si="180"/>
        <v>739.2305920817663</v>
      </c>
      <c r="M461" s="8">
        <f t="shared" si="181"/>
        <v>133.06150657471792</v>
      </c>
      <c r="N461" s="8">
        <f t="shared" si="182"/>
        <v>872.2920986564842</v>
      </c>
      <c r="O461" s="399">
        <v>1</v>
      </c>
      <c r="P461" s="400">
        <f t="shared" si="183"/>
        <v>872.2920986564842</v>
      </c>
      <c r="Q461" s="317"/>
      <c r="S461" s="304" t="s">
        <v>292</v>
      </c>
      <c r="T461" s="315">
        <v>8.0404099999999996</v>
      </c>
      <c r="U461" s="435">
        <v>120</v>
      </c>
      <c r="V461" s="432">
        <f t="shared" si="194"/>
        <v>964.8492</v>
      </c>
      <c r="W461" s="432">
        <f t="shared" si="184"/>
        <v>96.484920000000002</v>
      </c>
      <c r="X461" s="432">
        <f t="shared" si="185"/>
        <v>1061.33412</v>
      </c>
      <c r="Y461" s="478">
        <f t="shared" si="186"/>
        <v>84.906729600000006</v>
      </c>
      <c r="Z461" s="478">
        <f t="shared" si="187"/>
        <v>1146.2408496</v>
      </c>
      <c r="AA461" s="478">
        <f t="shared" si="188"/>
        <v>34.387225487999999</v>
      </c>
      <c r="AB461" s="478">
        <f t="shared" si="189"/>
        <v>1180.6280750880001</v>
      </c>
      <c r="AC461" s="478">
        <f t="shared" si="190"/>
        <v>212.51305351584</v>
      </c>
      <c r="AD461" s="478">
        <f t="shared" si="191"/>
        <v>1393.1411286038401</v>
      </c>
      <c r="AE461" s="399">
        <v>1</v>
      </c>
      <c r="AF461" s="502">
        <f t="shared" si="192"/>
        <v>1393.1411286038401</v>
      </c>
      <c r="AG461" s="295"/>
      <c r="AI461" s="504">
        <f t="shared" si="193"/>
        <v>-520.84902994735592</v>
      </c>
      <c r="AJ461" s="314" t="s">
        <v>292</v>
      </c>
      <c r="AK461" s="315">
        <v>8.0404099999999996</v>
      </c>
      <c r="AL461" s="435"/>
      <c r="AM461" s="435"/>
      <c r="AN461" s="435"/>
      <c r="AO461" s="435"/>
      <c r="AP461" s="435"/>
      <c r="AQ461" s="435"/>
      <c r="AR461" s="435"/>
      <c r="AS461" s="435"/>
      <c r="AT461" s="435"/>
      <c r="AU461" s="435"/>
      <c r="AV461" s="399">
        <v>1</v>
      </c>
      <c r="AW461" s="435"/>
      <c r="AX461" s="317"/>
    </row>
    <row r="462" spans="1:50" s="293" customFormat="1" ht="18.75" customHeight="1">
      <c r="A462" s="517"/>
      <c r="B462" s="338" t="s">
        <v>452</v>
      </c>
      <c r="C462" s="332"/>
      <c r="D462" s="290"/>
      <c r="E462" s="291"/>
      <c r="F462" s="320"/>
      <c r="G462" s="16"/>
      <c r="H462" s="16"/>
      <c r="I462" s="16"/>
      <c r="J462" s="16"/>
      <c r="K462" s="143"/>
      <c r="L462" s="16"/>
      <c r="M462" s="16"/>
      <c r="N462" s="16"/>
      <c r="O462" s="402"/>
      <c r="P462" s="414"/>
      <c r="Q462" s="292"/>
      <c r="S462" s="444"/>
      <c r="T462" s="290"/>
      <c r="U462" s="435"/>
      <c r="V462" s="432">
        <f t="shared" si="194"/>
        <v>0</v>
      </c>
      <c r="W462" s="432">
        <f t="shared" si="184"/>
        <v>0</v>
      </c>
      <c r="X462" s="432">
        <f t="shared" si="185"/>
        <v>0</v>
      </c>
      <c r="Y462" s="478">
        <f t="shared" si="186"/>
        <v>0</v>
      </c>
      <c r="Z462" s="478">
        <f t="shared" si="187"/>
        <v>0</v>
      </c>
      <c r="AA462" s="478">
        <f t="shared" si="188"/>
        <v>0</v>
      </c>
      <c r="AB462" s="478">
        <f t="shared" si="189"/>
        <v>0</v>
      </c>
      <c r="AC462" s="478">
        <f t="shared" si="190"/>
        <v>0</v>
      </c>
      <c r="AD462" s="478">
        <f t="shared" si="191"/>
        <v>0</v>
      </c>
      <c r="AE462" s="402"/>
      <c r="AF462" s="502">
        <f t="shared" si="192"/>
        <v>0</v>
      </c>
      <c r="AG462" s="295"/>
      <c r="AI462" s="504">
        <f t="shared" si="193"/>
        <v>0</v>
      </c>
      <c r="AJ462" s="332"/>
      <c r="AK462" s="290"/>
      <c r="AL462" s="435"/>
      <c r="AM462" s="435"/>
      <c r="AN462" s="435"/>
      <c r="AO462" s="435"/>
      <c r="AP462" s="435"/>
      <c r="AQ462" s="435"/>
      <c r="AR462" s="435"/>
      <c r="AS462" s="435"/>
      <c r="AT462" s="435"/>
      <c r="AU462" s="435"/>
      <c r="AV462" s="402"/>
      <c r="AW462" s="435"/>
      <c r="AX462" s="292"/>
    </row>
    <row r="463" spans="1:50" s="293" customFormat="1" ht="18.75" customHeight="1">
      <c r="A463" s="517" t="s">
        <v>545</v>
      </c>
      <c r="B463" s="307" t="s">
        <v>390</v>
      </c>
      <c r="C463" s="308" t="s">
        <v>64</v>
      </c>
      <c r="D463" s="290">
        <v>5</v>
      </c>
      <c r="E463" s="291">
        <f t="shared" si="174"/>
        <v>347.55</v>
      </c>
      <c r="F463" s="320">
        <v>1737.75</v>
      </c>
      <c r="G463" s="10">
        <f t="shared" si="175"/>
        <v>173.77500000000001</v>
      </c>
      <c r="H463" s="10">
        <f t="shared" si="176"/>
        <v>1911.5250000000001</v>
      </c>
      <c r="I463" s="10">
        <f t="shared" si="177"/>
        <v>152.922</v>
      </c>
      <c r="J463" s="10">
        <f t="shared" si="178"/>
        <v>2064.4470000000001</v>
      </c>
      <c r="K463" s="65">
        <f t="shared" si="179"/>
        <v>61.933410000000002</v>
      </c>
      <c r="L463" s="10">
        <f t="shared" si="180"/>
        <v>2126.3804100000002</v>
      </c>
      <c r="M463" s="10">
        <f t="shared" si="181"/>
        <v>382.7484738</v>
      </c>
      <c r="N463" s="10">
        <f t="shared" si="182"/>
        <v>2509.1288838</v>
      </c>
      <c r="O463" s="402">
        <v>5</v>
      </c>
      <c r="P463" s="414">
        <f t="shared" si="183"/>
        <v>12545.644419</v>
      </c>
      <c r="Q463" s="292"/>
      <c r="S463" s="445" t="s">
        <v>64</v>
      </c>
      <c r="T463" s="290">
        <v>5</v>
      </c>
      <c r="U463" s="435">
        <v>240</v>
      </c>
      <c r="V463" s="432">
        <f t="shared" si="194"/>
        <v>1200</v>
      </c>
      <c r="W463" s="432">
        <f t="shared" si="184"/>
        <v>120</v>
      </c>
      <c r="X463" s="432">
        <f t="shared" si="185"/>
        <v>1320</v>
      </c>
      <c r="Y463" s="478">
        <f t="shared" si="186"/>
        <v>105.60000000000001</v>
      </c>
      <c r="Z463" s="478">
        <f t="shared" si="187"/>
        <v>1425.6</v>
      </c>
      <c r="AA463" s="478">
        <f t="shared" si="188"/>
        <v>42.767999999999994</v>
      </c>
      <c r="AB463" s="478">
        <f t="shared" si="189"/>
        <v>1468.3679999999999</v>
      </c>
      <c r="AC463" s="478">
        <f t="shared" si="190"/>
        <v>264.30624</v>
      </c>
      <c r="AD463" s="478">
        <f t="shared" si="191"/>
        <v>1732.6742399999998</v>
      </c>
      <c r="AE463" s="402">
        <v>5</v>
      </c>
      <c r="AF463" s="502">
        <f t="shared" si="192"/>
        <v>8663.3711999999996</v>
      </c>
      <c r="AG463" s="295"/>
      <c r="AI463" s="504">
        <f t="shared" si="193"/>
        <v>3882.2732190000006</v>
      </c>
      <c r="AJ463" s="308" t="s">
        <v>64</v>
      </c>
      <c r="AK463" s="290">
        <v>5</v>
      </c>
      <c r="AL463" s="435"/>
      <c r="AM463" s="435"/>
      <c r="AN463" s="435"/>
      <c r="AO463" s="435"/>
      <c r="AP463" s="435"/>
      <c r="AQ463" s="435"/>
      <c r="AR463" s="435"/>
      <c r="AS463" s="435"/>
      <c r="AT463" s="435"/>
      <c r="AU463" s="435"/>
      <c r="AV463" s="402">
        <v>5</v>
      </c>
      <c r="AW463" s="435"/>
      <c r="AX463" s="292"/>
    </row>
    <row r="464" spans="1:50" s="293" customFormat="1" ht="36" customHeight="1">
      <c r="A464" s="517" t="s">
        <v>725</v>
      </c>
      <c r="B464" s="307" t="s">
        <v>391</v>
      </c>
      <c r="C464" s="308" t="s">
        <v>64</v>
      </c>
      <c r="D464" s="290">
        <v>1</v>
      </c>
      <c r="E464" s="291">
        <f t="shared" si="174"/>
        <v>0</v>
      </c>
      <c r="F464" s="320">
        <v>0</v>
      </c>
      <c r="G464" s="10"/>
      <c r="H464" s="10"/>
      <c r="I464" s="10"/>
      <c r="J464" s="10"/>
      <c r="K464" s="65"/>
      <c r="L464" s="10"/>
      <c r="M464" s="10"/>
      <c r="N464" s="10"/>
      <c r="O464" s="402">
        <v>1</v>
      </c>
      <c r="P464" s="414"/>
      <c r="Q464" s="292" t="s">
        <v>148</v>
      </c>
      <c r="S464" s="445" t="s">
        <v>64</v>
      </c>
      <c r="T464" s="290">
        <v>1</v>
      </c>
      <c r="U464" s="435">
        <v>0</v>
      </c>
      <c r="V464" s="432">
        <f t="shared" si="194"/>
        <v>0</v>
      </c>
      <c r="W464" s="432">
        <f t="shared" si="184"/>
        <v>0</v>
      </c>
      <c r="X464" s="432">
        <f t="shared" si="185"/>
        <v>0</v>
      </c>
      <c r="Y464" s="478">
        <f t="shared" si="186"/>
        <v>0</v>
      </c>
      <c r="Z464" s="478">
        <f t="shared" si="187"/>
        <v>0</v>
      </c>
      <c r="AA464" s="478">
        <f t="shared" si="188"/>
        <v>0</v>
      </c>
      <c r="AB464" s="478">
        <f t="shared" si="189"/>
        <v>0</v>
      </c>
      <c r="AC464" s="478">
        <f t="shared" si="190"/>
        <v>0</v>
      </c>
      <c r="AD464" s="478">
        <f t="shared" si="191"/>
        <v>0</v>
      </c>
      <c r="AE464" s="402">
        <v>1</v>
      </c>
      <c r="AF464" s="502">
        <f t="shared" si="192"/>
        <v>0</v>
      </c>
      <c r="AG464" s="295" t="s">
        <v>148</v>
      </c>
      <c r="AI464" s="504">
        <f t="shared" si="193"/>
        <v>0</v>
      </c>
      <c r="AJ464" s="308" t="s">
        <v>64</v>
      </c>
      <c r="AK464" s="290">
        <v>1</v>
      </c>
      <c r="AL464" s="435"/>
      <c r="AM464" s="435"/>
      <c r="AN464" s="435"/>
      <c r="AO464" s="435"/>
      <c r="AP464" s="435"/>
      <c r="AQ464" s="435"/>
      <c r="AR464" s="435"/>
      <c r="AS464" s="435"/>
      <c r="AT464" s="435"/>
      <c r="AU464" s="435"/>
      <c r="AV464" s="402">
        <v>1</v>
      </c>
      <c r="AW464" s="435"/>
      <c r="AX464" s="292" t="s">
        <v>148</v>
      </c>
    </row>
    <row r="465" spans="1:50" s="293" customFormat="1" ht="18.75" customHeight="1">
      <c r="A465" s="517" t="s">
        <v>546</v>
      </c>
      <c r="B465" s="307" t="s">
        <v>392</v>
      </c>
      <c r="C465" s="308" t="s">
        <v>64</v>
      </c>
      <c r="D465" s="290">
        <v>1</v>
      </c>
      <c r="E465" s="291">
        <f t="shared" si="174"/>
        <v>293.685</v>
      </c>
      <c r="F465" s="320">
        <v>293.685</v>
      </c>
      <c r="G465" s="10">
        <f t="shared" si="175"/>
        <v>29.368500000000001</v>
      </c>
      <c r="H465" s="10">
        <f t="shared" si="176"/>
        <v>323.05349999999999</v>
      </c>
      <c r="I465" s="10">
        <f t="shared" si="177"/>
        <v>25.844279999999998</v>
      </c>
      <c r="J465" s="10">
        <f t="shared" si="178"/>
        <v>348.89778000000001</v>
      </c>
      <c r="K465" s="65">
        <f t="shared" si="179"/>
        <v>10.4669334</v>
      </c>
      <c r="L465" s="10">
        <f t="shared" si="180"/>
        <v>359.36471340000003</v>
      </c>
      <c r="M465" s="10">
        <f t="shared" si="181"/>
        <v>64.685648412000006</v>
      </c>
      <c r="N465" s="10">
        <f t="shared" si="182"/>
        <v>424.05036181200001</v>
      </c>
      <c r="O465" s="402">
        <v>1</v>
      </c>
      <c r="P465" s="414">
        <f t="shared" si="183"/>
        <v>424.05036181200001</v>
      </c>
      <c r="Q465" s="292"/>
      <c r="S465" s="445" t="s">
        <v>64</v>
      </c>
      <c r="T465" s="290">
        <v>1</v>
      </c>
      <c r="U465" s="435">
        <v>250</v>
      </c>
      <c r="V465" s="432">
        <f t="shared" si="194"/>
        <v>250</v>
      </c>
      <c r="W465" s="432">
        <f t="shared" si="184"/>
        <v>25</v>
      </c>
      <c r="X465" s="432">
        <f t="shared" si="185"/>
        <v>275</v>
      </c>
      <c r="Y465" s="478">
        <f t="shared" si="186"/>
        <v>22</v>
      </c>
      <c r="Z465" s="478">
        <f t="shared" si="187"/>
        <v>297</v>
      </c>
      <c r="AA465" s="478">
        <f t="shared" si="188"/>
        <v>8.91</v>
      </c>
      <c r="AB465" s="478">
        <f t="shared" si="189"/>
        <v>305.91000000000003</v>
      </c>
      <c r="AC465" s="478">
        <f t="shared" si="190"/>
        <v>55.063800000000001</v>
      </c>
      <c r="AD465" s="478">
        <f t="shared" si="191"/>
        <v>360.97380000000004</v>
      </c>
      <c r="AE465" s="402">
        <v>1</v>
      </c>
      <c r="AF465" s="502">
        <f t="shared" si="192"/>
        <v>360.97380000000004</v>
      </c>
      <c r="AG465" s="295"/>
      <c r="AI465" s="504">
        <f t="shared" si="193"/>
        <v>63.076561811999966</v>
      </c>
      <c r="AJ465" s="308" t="s">
        <v>64</v>
      </c>
      <c r="AK465" s="290">
        <v>1</v>
      </c>
      <c r="AL465" s="435"/>
      <c r="AM465" s="435"/>
      <c r="AN465" s="435"/>
      <c r="AO465" s="435"/>
      <c r="AP465" s="435"/>
      <c r="AQ465" s="435"/>
      <c r="AR465" s="435"/>
      <c r="AS465" s="435"/>
      <c r="AT465" s="435"/>
      <c r="AU465" s="435"/>
      <c r="AV465" s="402">
        <v>1</v>
      </c>
      <c r="AW465" s="435"/>
      <c r="AX465" s="292"/>
    </row>
    <row r="466" spans="1:50" s="293" customFormat="1" ht="19.5" customHeight="1" thickBot="1">
      <c r="A466" s="524" t="s">
        <v>547</v>
      </c>
      <c r="B466" s="318" t="s">
        <v>378</v>
      </c>
      <c r="C466" s="319" t="s">
        <v>292</v>
      </c>
      <c r="D466" s="288">
        <v>4.5910741099999992</v>
      </c>
      <c r="E466" s="291">
        <f t="shared" ref="E466:E473" si="195">F466/D466</f>
        <v>140.69999999999999</v>
      </c>
      <c r="F466" s="326">
        <v>645.96412727699987</v>
      </c>
      <c r="G466" s="81">
        <f t="shared" si="175"/>
        <v>64.596412727699985</v>
      </c>
      <c r="H466" s="81">
        <f t="shared" si="176"/>
        <v>710.56054000469987</v>
      </c>
      <c r="I466" s="81">
        <f t="shared" si="177"/>
        <v>56.84484320037599</v>
      </c>
      <c r="J466" s="81">
        <f t="shared" si="178"/>
        <v>767.40538320507585</v>
      </c>
      <c r="K466" s="115">
        <f t="shared" si="179"/>
        <v>23.022161496152275</v>
      </c>
      <c r="L466" s="81">
        <f t="shared" si="180"/>
        <v>790.42754470122816</v>
      </c>
      <c r="M466" s="81">
        <f t="shared" si="181"/>
        <v>142.27695804622107</v>
      </c>
      <c r="N466" s="81">
        <f t="shared" si="182"/>
        <v>932.70450274744917</v>
      </c>
      <c r="O466" s="406">
        <f>D466*O461</f>
        <v>4.5910741099999992</v>
      </c>
      <c r="P466" s="415">
        <f t="shared" si="183"/>
        <v>4282.1154948442372</v>
      </c>
      <c r="Q466" s="289"/>
      <c r="S466" s="465" t="s">
        <v>292</v>
      </c>
      <c r="T466" s="288">
        <v>4.5910741099999992</v>
      </c>
      <c r="U466" s="435">
        <v>110</v>
      </c>
      <c r="V466" s="432">
        <f t="shared" si="194"/>
        <v>505.0181520999999</v>
      </c>
      <c r="W466" s="432">
        <f t="shared" si="184"/>
        <v>50.50181520999999</v>
      </c>
      <c r="X466" s="432">
        <f t="shared" si="185"/>
        <v>555.51996730999986</v>
      </c>
      <c r="Y466" s="478">
        <f t="shared" si="186"/>
        <v>44.441597384799991</v>
      </c>
      <c r="Z466" s="478">
        <f t="shared" si="187"/>
        <v>599.96156469479979</v>
      </c>
      <c r="AA466" s="478">
        <f t="shared" si="188"/>
        <v>17.998846940843993</v>
      </c>
      <c r="AB466" s="478">
        <f t="shared" si="189"/>
        <v>617.96041163564382</v>
      </c>
      <c r="AC466" s="478">
        <f t="shared" si="190"/>
        <v>111.23287409441589</v>
      </c>
      <c r="AD466" s="478">
        <f t="shared" si="191"/>
        <v>729.19328573005976</v>
      </c>
      <c r="AE466" s="406">
        <v>4.5910741099999992</v>
      </c>
      <c r="AF466" s="502">
        <f t="shared" si="192"/>
        <v>3347.7804153011093</v>
      </c>
      <c r="AG466" s="295"/>
      <c r="AI466" s="504">
        <f t="shared" si="193"/>
        <v>934.3350795431279</v>
      </c>
      <c r="AJ466" s="319" t="s">
        <v>292</v>
      </c>
      <c r="AK466" s="288">
        <v>4.5910741099999992</v>
      </c>
      <c r="AL466" s="435"/>
      <c r="AM466" s="435"/>
      <c r="AN466" s="435"/>
      <c r="AO466" s="435"/>
      <c r="AP466" s="435"/>
      <c r="AQ466" s="435"/>
      <c r="AR466" s="435"/>
      <c r="AS466" s="435"/>
      <c r="AT466" s="435"/>
      <c r="AU466" s="435"/>
      <c r="AV466" s="406">
        <f>AK466*AV461</f>
        <v>4.5910741099999992</v>
      </c>
      <c r="AW466" s="435"/>
      <c r="AX466" s="289"/>
    </row>
    <row r="467" spans="1:50" s="293" customFormat="1" ht="72" customHeight="1">
      <c r="A467" s="525">
        <v>142</v>
      </c>
      <c r="B467" s="322" t="s">
        <v>769</v>
      </c>
      <c r="C467" s="323" t="s">
        <v>292</v>
      </c>
      <c r="D467" s="290">
        <v>8.4054099999999998</v>
      </c>
      <c r="E467" s="291">
        <f t="shared" si="195"/>
        <v>75.135999999999996</v>
      </c>
      <c r="F467" s="320">
        <v>631.54888575999996</v>
      </c>
      <c r="G467" s="16">
        <f t="shared" si="175"/>
        <v>63.154888575999998</v>
      </c>
      <c r="H467" s="16">
        <f t="shared" si="176"/>
        <v>694.70377433599992</v>
      </c>
      <c r="I467" s="16">
        <f t="shared" si="177"/>
        <v>55.576301946879994</v>
      </c>
      <c r="J467" s="16">
        <f t="shared" si="178"/>
        <v>750.28007628287992</v>
      </c>
      <c r="K467" s="143">
        <f t="shared" si="179"/>
        <v>22.508402288486398</v>
      </c>
      <c r="L467" s="16">
        <f t="shared" si="180"/>
        <v>772.78847857136634</v>
      </c>
      <c r="M467" s="16">
        <f t="shared" si="181"/>
        <v>139.10192614284594</v>
      </c>
      <c r="N467" s="16">
        <f t="shared" si="182"/>
        <v>911.89040471421231</v>
      </c>
      <c r="O467" s="402">
        <v>1</v>
      </c>
      <c r="P467" s="400">
        <f t="shared" si="183"/>
        <v>911.89040471421231</v>
      </c>
      <c r="Q467" s="292"/>
      <c r="S467" s="304" t="s">
        <v>292</v>
      </c>
      <c r="T467" s="290">
        <v>8.4054099999999998</v>
      </c>
      <c r="U467" s="435">
        <v>120</v>
      </c>
      <c r="V467" s="432">
        <f t="shared" si="194"/>
        <v>1008.6492</v>
      </c>
      <c r="W467" s="432">
        <f t="shared" si="184"/>
        <v>100.86492</v>
      </c>
      <c r="X467" s="432">
        <f t="shared" si="185"/>
        <v>1109.51412</v>
      </c>
      <c r="Y467" s="478">
        <f t="shared" si="186"/>
        <v>88.761129600000004</v>
      </c>
      <c r="Z467" s="478">
        <f t="shared" si="187"/>
        <v>1198.2752496000001</v>
      </c>
      <c r="AA467" s="478">
        <f t="shared" si="188"/>
        <v>35.948257488000003</v>
      </c>
      <c r="AB467" s="478">
        <f t="shared" si="189"/>
        <v>1234.2235070880001</v>
      </c>
      <c r="AC467" s="478">
        <f t="shared" si="190"/>
        <v>222.16023127584</v>
      </c>
      <c r="AD467" s="478">
        <f t="shared" si="191"/>
        <v>1456.3837383638402</v>
      </c>
      <c r="AE467" s="402">
        <v>1</v>
      </c>
      <c r="AF467" s="502">
        <f t="shared" si="192"/>
        <v>1456.3837383638402</v>
      </c>
      <c r="AG467" s="295"/>
      <c r="AI467" s="504">
        <f t="shared" si="193"/>
        <v>-544.49333364962786</v>
      </c>
      <c r="AJ467" s="323" t="s">
        <v>292</v>
      </c>
      <c r="AK467" s="290">
        <v>8.4054099999999998</v>
      </c>
      <c r="AL467" s="435"/>
      <c r="AM467" s="435"/>
      <c r="AN467" s="435"/>
      <c r="AO467" s="435"/>
      <c r="AP467" s="435"/>
      <c r="AQ467" s="435"/>
      <c r="AR467" s="435"/>
      <c r="AS467" s="435"/>
      <c r="AT467" s="435"/>
      <c r="AU467" s="435"/>
      <c r="AV467" s="402">
        <v>1</v>
      </c>
      <c r="AW467" s="435"/>
      <c r="AX467" s="292"/>
    </row>
    <row r="468" spans="1:50" s="293" customFormat="1" ht="18.75" customHeight="1">
      <c r="A468" s="517"/>
      <c r="B468" s="338" t="s">
        <v>452</v>
      </c>
      <c r="C468" s="332"/>
      <c r="D468" s="290"/>
      <c r="E468" s="291"/>
      <c r="F468" s="320"/>
      <c r="G468" s="16"/>
      <c r="H468" s="16"/>
      <c r="I468" s="16"/>
      <c r="J468" s="16"/>
      <c r="K468" s="143"/>
      <c r="L468" s="16"/>
      <c r="M468" s="16"/>
      <c r="N468" s="16"/>
      <c r="O468" s="402"/>
      <c r="P468" s="414"/>
      <c r="Q468" s="292"/>
      <c r="S468" s="444"/>
      <c r="T468" s="290"/>
      <c r="U468" s="435"/>
      <c r="V468" s="432">
        <f t="shared" si="194"/>
        <v>0</v>
      </c>
      <c r="W468" s="432">
        <f t="shared" si="184"/>
        <v>0</v>
      </c>
      <c r="X468" s="432">
        <f t="shared" si="185"/>
        <v>0</v>
      </c>
      <c r="Y468" s="478">
        <f t="shared" si="186"/>
        <v>0</v>
      </c>
      <c r="Z468" s="478">
        <f t="shared" si="187"/>
        <v>0</v>
      </c>
      <c r="AA468" s="478">
        <f t="shared" si="188"/>
        <v>0</v>
      </c>
      <c r="AB468" s="478">
        <f t="shared" si="189"/>
        <v>0</v>
      </c>
      <c r="AC468" s="478">
        <f t="shared" si="190"/>
        <v>0</v>
      </c>
      <c r="AD468" s="478">
        <f t="shared" si="191"/>
        <v>0</v>
      </c>
      <c r="AE468" s="402"/>
      <c r="AF468" s="502">
        <f t="shared" si="192"/>
        <v>0</v>
      </c>
      <c r="AG468" s="295"/>
      <c r="AI468" s="504">
        <f t="shared" si="193"/>
        <v>0</v>
      </c>
      <c r="AJ468" s="332"/>
      <c r="AK468" s="290"/>
      <c r="AL468" s="435"/>
      <c r="AM468" s="435"/>
      <c r="AN468" s="435"/>
      <c r="AO468" s="435"/>
      <c r="AP468" s="435"/>
      <c r="AQ468" s="435"/>
      <c r="AR468" s="435"/>
      <c r="AS468" s="435"/>
      <c r="AT468" s="435"/>
      <c r="AU468" s="435"/>
      <c r="AV468" s="402"/>
      <c r="AW468" s="435"/>
      <c r="AX468" s="292"/>
    </row>
    <row r="469" spans="1:50" s="293" customFormat="1" ht="18.75" customHeight="1">
      <c r="A469" s="517" t="s">
        <v>552</v>
      </c>
      <c r="B469" s="307" t="s">
        <v>390</v>
      </c>
      <c r="C469" s="308" t="s">
        <v>64</v>
      </c>
      <c r="D469" s="290">
        <v>5</v>
      </c>
      <c r="E469" s="291">
        <f t="shared" si="195"/>
        <v>347.55</v>
      </c>
      <c r="F469" s="320">
        <v>1737.75</v>
      </c>
      <c r="G469" s="10">
        <f t="shared" si="175"/>
        <v>173.77500000000001</v>
      </c>
      <c r="H469" s="10">
        <f t="shared" si="176"/>
        <v>1911.5250000000001</v>
      </c>
      <c r="I469" s="10">
        <f t="shared" si="177"/>
        <v>152.922</v>
      </c>
      <c r="J469" s="10">
        <f t="shared" si="178"/>
        <v>2064.4470000000001</v>
      </c>
      <c r="K469" s="65">
        <f t="shared" si="179"/>
        <v>61.933410000000002</v>
      </c>
      <c r="L469" s="10">
        <f t="shared" si="180"/>
        <v>2126.3804100000002</v>
      </c>
      <c r="M469" s="10">
        <f t="shared" si="181"/>
        <v>382.7484738</v>
      </c>
      <c r="N469" s="10">
        <f t="shared" si="182"/>
        <v>2509.1288838</v>
      </c>
      <c r="O469" s="402">
        <v>5</v>
      </c>
      <c r="P469" s="414">
        <f t="shared" si="183"/>
        <v>12545.644419</v>
      </c>
      <c r="Q469" s="292"/>
      <c r="S469" s="445" t="s">
        <v>64</v>
      </c>
      <c r="T469" s="290">
        <v>5</v>
      </c>
      <c r="U469" s="435">
        <v>240</v>
      </c>
      <c r="V469" s="432">
        <f t="shared" si="194"/>
        <v>1200</v>
      </c>
      <c r="W469" s="432">
        <f t="shared" si="184"/>
        <v>120</v>
      </c>
      <c r="X469" s="432">
        <f t="shared" si="185"/>
        <v>1320</v>
      </c>
      <c r="Y469" s="478">
        <f t="shared" si="186"/>
        <v>105.60000000000001</v>
      </c>
      <c r="Z469" s="478">
        <f t="shared" si="187"/>
        <v>1425.6</v>
      </c>
      <c r="AA469" s="478">
        <f t="shared" si="188"/>
        <v>42.767999999999994</v>
      </c>
      <c r="AB469" s="478">
        <f t="shared" si="189"/>
        <v>1468.3679999999999</v>
      </c>
      <c r="AC469" s="478">
        <f t="shared" si="190"/>
        <v>264.30624</v>
      </c>
      <c r="AD469" s="478">
        <f t="shared" si="191"/>
        <v>1732.6742399999998</v>
      </c>
      <c r="AE469" s="402">
        <v>5</v>
      </c>
      <c r="AF469" s="502">
        <f t="shared" si="192"/>
        <v>8663.3711999999996</v>
      </c>
      <c r="AG469" s="295"/>
      <c r="AI469" s="504">
        <f t="shared" si="193"/>
        <v>3882.2732190000006</v>
      </c>
      <c r="AJ469" s="308" t="s">
        <v>64</v>
      </c>
      <c r="AK469" s="290">
        <v>5</v>
      </c>
      <c r="AL469" s="435"/>
      <c r="AM469" s="435"/>
      <c r="AN469" s="435"/>
      <c r="AO469" s="435"/>
      <c r="AP469" s="435"/>
      <c r="AQ469" s="435"/>
      <c r="AR469" s="435"/>
      <c r="AS469" s="435"/>
      <c r="AT469" s="435"/>
      <c r="AU469" s="435"/>
      <c r="AV469" s="402">
        <v>5</v>
      </c>
      <c r="AW469" s="435"/>
      <c r="AX469" s="292"/>
    </row>
    <row r="470" spans="1:50" s="293" customFormat="1" ht="18.75" customHeight="1">
      <c r="A470" s="517" t="s">
        <v>553</v>
      </c>
      <c r="B470" s="307" t="s">
        <v>394</v>
      </c>
      <c r="C470" s="308" t="s">
        <v>64</v>
      </c>
      <c r="D470" s="290">
        <v>1</v>
      </c>
      <c r="E470" s="291">
        <f t="shared" si="195"/>
        <v>284.74950000000001</v>
      </c>
      <c r="F470" s="133">
        <v>284.74950000000001</v>
      </c>
      <c r="G470" s="10">
        <f t="shared" si="175"/>
        <v>28.474950000000003</v>
      </c>
      <c r="H470" s="10">
        <f t="shared" si="176"/>
        <v>313.22444999999999</v>
      </c>
      <c r="I470" s="10">
        <f t="shared" si="177"/>
        <v>25.057956000000001</v>
      </c>
      <c r="J470" s="10">
        <f t="shared" si="178"/>
        <v>338.28240599999998</v>
      </c>
      <c r="K470" s="65">
        <f t="shared" si="179"/>
        <v>10.148472179999999</v>
      </c>
      <c r="L470" s="10">
        <f t="shared" si="180"/>
        <v>348.43087817999998</v>
      </c>
      <c r="M470" s="10">
        <f t="shared" si="181"/>
        <v>62.717558072399996</v>
      </c>
      <c r="N470" s="10">
        <f t="shared" si="182"/>
        <v>411.14843625239996</v>
      </c>
      <c r="O470" s="402">
        <v>1</v>
      </c>
      <c r="P470" s="414">
        <f t="shared" si="183"/>
        <v>411.14843625239996</v>
      </c>
      <c r="Q470" s="292"/>
      <c r="S470" s="445" t="s">
        <v>64</v>
      </c>
      <c r="T470" s="290">
        <v>1</v>
      </c>
      <c r="U470" s="435">
        <v>180</v>
      </c>
      <c r="V470" s="432">
        <f t="shared" si="194"/>
        <v>180</v>
      </c>
      <c r="W470" s="432">
        <f t="shared" si="184"/>
        <v>18</v>
      </c>
      <c r="X470" s="432">
        <f t="shared" si="185"/>
        <v>198</v>
      </c>
      <c r="Y470" s="478">
        <f t="shared" si="186"/>
        <v>15.84</v>
      </c>
      <c r="Z470" s="478">
        <f t="shared" si="187"/>
        <v>213.84</v>
      </c>
      <c r="AA470" s="478">
        <f t="shared" si="188"/>
        <v>6.4151999999999996</v>
      </c>
      <c r="AB470" s="478">
        <f t="shared" si="189"/>
        <v>220.2552</v>
      </c>
      <c r="AC470" s="478">
        <f t="shared" si="190"/>
        <v>39.645935999999999</v>
      </c>
      <c r="AD470" s="478">
        <f t="shared" si="191"/>
        <v>259.90113600000001</v>
      </c>
      <c r="AE470" s="402">
        <v>1</v>
      </c>
      <c r="AF470" s="502">
        <f t="shared" si="192"/>
        <v>259.90113600000001</v>
      </c>
      <c r="AG470" s="295"/>
      <c r="AI470" s="504">
        <f t="shared" si="193"/>
        <v>151.24730025239995</v>
      </c>
      <c r="AJ470" s="308" t="s">
        <v>64</v>
      </c>
      <c r="AK470" s="290">
        <v>1</v>
      </c>
      <c r="AL470" s="435"/>
      <c r="AM470" s="435"/>
      <c r="AN470" s="435"/>
      <c r="AO470" s="435"/>
      <c r="AP470" s="435"/>
      <c r="AQ470" s="435"/>
      <c r="AR470" s="435"/>
      <c r="AS470" s="435"/>
      <c r="AT470" s="435"/>
      <c r="AU470" s="435"/>
      <c r="AV470" s="402">
        <v>1</v>
      </c>
      <c r="AW470" s="435"/>
      <c r="AX470" s="292"/>
    </row>
    <row r="471" spans="1:50" s="293" customFormat="1" ht="36" customHeight="1">
      <c r="A471" s="517" t="s">
        <v>554</v>
      </c>
      <c r="B471" s="307" t="s">
        <v>391</v>
      </c>
      <c r="C471" s="308" t="s">
        <v>64</v>
      </c>
      <c r="D471" s="290">
        <v>1</v>
      </c>
      <c r="E471" s="291">
        <f t="shared" si="195"/>
        <v>0</v>
      </c>
      <c r="F471" s="320">
        <v>0</v>
      </c>
      <c r="G471" s="10"/>
      <c r="H471" s="10"/>
      <c r="I471" s="10"/>
      <c r="J471" s="10"/>
      <c r="K471" s="65"/>
      <c r="L471" s="10"/>
      <c r="M471" s="10"/>
      <c r="N471" s="10"/>
      <c r="O471" s="402">
        <v>1</v>
      </c>
      <c r="P471" s="414"/>
      <c r="Q471" s="292" t="s">
        <v>148</v>
      </c>
      <c r="S471" s="445" t="s">
        <v>64</v>
      </c>
      <c r="T471" s="290">
        <v>1</v>
      </c>
      <c r="U471" s="435"/>
      <c r="V471" s="432">
        <f t="shared" si="194"/>
        <v>0</v>
      </c>
      <c r="W471" s="432">
        <f t="shared" si="184"/>
        <v>0</v>
      </c>
      <c r="X471" s="432">
        <f t="shared" si="185"/>
        <v>0</v>
      </c>
      <c r="Y471" s="478">
        <f t="shared" si="186"/>
        <v>0</v>
      </c>
      <c r="Z471" s="478">
        <f t="shared" si="187"/>
        <v>0</v>
      </c>
      <c r="AA471" s="478">
        <f t="shared" si="188"/>
        <v>0</v>
      </c>
      <c r="AB471" s="478">
        <f t="shared" si="189"/>
        <v>0</v>
      </c>
      <c r="AC471" s="478">
        <f t="shared" si="190"/>
        <v>0</v>
      </c>
      <c r="AD471" s="478">
        <f t="shared" si="191"/>
        <v>0</v>
      </c>
      <c r="AE471" s="402">
        <v>1</v>
      </c>
      <c r="AF471" s="502">
        <f t="shared" si="192"/>
        <v>0</v>
      </c>
      <c r="AG471" s="295" t="s">
        <v>148</v>
      </c>
      <c r="AI471" s="504">
        <f t="shared" si="193"/>
        <v>0</v>
      </c>
      <c r="AJ471" s="308" t="s">
        <v>64</v>
      </c>
      <c r="AK471" s="290">
        <v>1</v>
      </c>
      <c r="AL471" s="435"/>
      <c r="AM471" s="435"/>
      <c r="AN471" s="435"/>
      <c r="AO471" s="435"/>
      <c r="AP471" s="435"/>
      <c r="AQ471" s="435"/>
      <c r="AR471" s="435"/>
      <c r="AS471" s="435"/>
      <c r="AT471" s="435"/>
      <c r="AU471" s="435"/>
      <c r="AV471" s="402">
        <v>1</v>
      </c>
      <c r="AW471" s="435"/>
      <c r="AX471" s="292" t="s">
        <v>148</v>
      </c>
    </row>
    <row r="472" spans="1:50" s="293" customFormat="1" ht="18.75" customHeight="1">
      <c r="A472" s="517" t="s">
        <v>555</v>
      </c>
      <c r="B472" s="307" t="s">
        <v>392</v>
      </c>
      <c r="C472" s="308" t="s">
        <v>64</v>
      </c>
      <c r="D472" s="290">
        <v>1</v>
      </c>
      <c r="E472" s="291">
        <f t="shared" si="195"/>
        <v>293.685</v>
      </c>
      <c r="F472" s="320">
        <v>293.685</v>
      </c>
      <c r="G472" s="10">
        <f t="shared" si="175"/>
        <v>29.368500000000001</v>
      </c>
      <c r="H472" s="10">
        <f t="shared" si="176"/>
        <v>323.05349999999999</v>
      </c>
      <c r="I472" s="10">
        <f t="shared" si="177"/>
        <v>25.844279999999998</v>
      </c>
      <c r="J472" s="10">
        <f t="shared" si="178"/>
        <v>348.89778000000001</v>
      </c>
      <c r="K472" s="65">
        <f t="shared" si="179"/>
        <v>10.4669334</v>
      </c>
      <c r="L472" s="10">
        <f t="shared" si="180"/>
        <v>359.36471340000003</v>
      </c>
      <c r="M472" s="10">
        <f t="shared" si="181"/>
        <v>64.685648412000006</v>
      </c>
      <c r="N472" s="10">
        <f t="shared" si="182"/>
        <v>424.05036181200001</v>
      </c>
      <c r="O472" s="402">
        <v>1</v>
      </c>
      <c r="P472" s="414">
        <f t="shared" si="183"/>
        <v>424.05036181200001</v>
      </c>
      <c r="Q472" s="292"/>
      <c r="S472" s="445" t="s">
        <v>64</v>
      </c>
      <c r="T472" s="290">
        <v>1</v>
      </c>
      <c r="U472" s="435">
        <v>250</v>
      </c>
      <c r="V472" s="432">
        <f t="shared" si="194"/>
        <v>250</v>
      </c>
      <c r="W472" s="432">
        <f t="shared" si="184"/>
        <v>25</v>
      </c>
      <c r="X472" s="432">
        <f t="shared" si="185"/>
        <v>275</v>
      </c>
      <c r="Y472" s="478">
        <f t="shared" si="186"/>
        <v>22</v>
      </c>
      <c r="Z472" s="478">
        <f t="shared" si="187"/>
        <v>297</v>
      </c>
      <c r="AA472" s="478">
        <f t="shared" si="188"/>
        <v>8.91</v>
      </c>
      <c r="AB472" s="478">
        <f t="shared" si="189"/>
        <v>305.91000000000003</v>
      </c>
      <c r="AC472" s="478">
        <f t="shared" si="190"/>
        <v>55.063800000000001</v>
      </c>
      <c r="AD472" s="478">
        <f t="shared" si="191"/>
        <v>360.97380000000004</v>
      </c>
      <c r="AE472" s="402">
        <v>1</v>
      </c>
      <c r="AF472" s="502">
        <f t="shared" si="192"/>
        <v>360.97380000000004</v>
      </c>
      <c r="AG472" s="295"/>
      <c r="AI472" s="504">
        <f t="shared" si="193"/>
        <v>63.076561811999966</v>
      </c>
      <c r="AJ472" s="308" t="s">
        <v>64</v>
      </c>
      <c r="AK472" s="290">
        <v>1</v>
      </c>
      <c r="AL472" s="435"/>
      <c r="AM472" s="435"/>
      <c r="AN472" s="435"/>
      <c r="AO472" s="435"/>
      <c r="AP472" s="435"/>
      <c r="AQ472" s="435"/>
      <c r="AR472" s="435"/>
      <c r="AS472" s="435"/>
      <c r="AT472" s="435"/>
      <c r="AU472" s="435"/>
      <c r="AV472" s="402">
        <v>1</v>
      </c>
      <c r="AW472" s="435"/>
      <c r="AX472" s="292"/>
    </row>
    <row r="473" spans="1:50" s="293" customFormat="1" ht="19.5" customHeight="1" thickBot="1">
      <c r="A473" s="521" t="s">
        <v>726</v>
      </c>
      <c r="B473" s="318" t="s">
        <v>378</v>
      </c>
      <c r="C473" s="319" t="s">
        <v>292</v>
      </c>
      <c r="D473" s="288">
        <v>4.7994891099999997</v>
      </c>
      <c r="E473" s="291">
        <f t="shared" si="195"/>
        <v>140.70000000000002</v>
      </c>
      <c r="F473" s="335">
        <v>675.28811777700002</v>
      </c>
      <c r="G473" s="81">
        <f t="shared" si="175"/>
        <v>67.5288117777</v>
      </c>
      <c r="H473" s="81">
        <f t="shared" si="176"/>
        <v>742.81692955469998</v>
      </c>
      <c r="I473" s="81">
        <f t="shared" si="177"/>
        <v>59.425354364375998</v>
      </c>
      <c r="J473" s="81">
        <f t="shared" si="178"/>
        <v>802.24228391907593</v>
      </c>
      <c r="K473" s="115">
        <f t="shared" si="179"/>
        <v>24.067268517572277</v>
      </c>
      <c r="L473" s="81">
        <f t="shared" si="180"/>
        <v>826.30955243664823</v>
      </c>
      <c r="M473" s="81">
        <f t="shared" si="181"/>
        <v>148.73571943859667</v>
      </c>
      <c r="N473" s="81">
        <f t="shared" si="182"/>
        <v>975.04527187524491</v>
      </c>
      <c r="O473" s="406">
        <f>D473*O467</f>
        <v>4.7994891099999997</v>
      </c>
      <c r="P473" s="415">
        <f t="shared" si="183"/>
        <v>4679.7191641222271</v>
      </c>
      <c r="Q473" s="289"/>
      <c r="S473" s="465" t="s">
        <v>292</v>
      </c>
      <c r="T473" s="288">
        <v>4.7994891099999997</v>
      </c>
      <c r="U473" s="435">
        <v>110</v>
      </c>
      <c r="V473" s="432">
        <f t="shared" si="194"/>
        <v>527.94380209999997</v>
      </c>
      <c r="W473" s="432">
        <f t="shared" si="184"/>
        <v>52.79438021</v>
      </c>
      <c r="X473" s="432">
        <f t="shared" si="185"/>
        <v>580.73818230999996</v>
      </c>
      <c r="Y473" s="478">
        <f t="shared" si="186"/>
        <v>46.4590545848</v>
      </c>
      <c r="Z473" s="478">
        <f t="shared" si="187"/>
        <v>627.19723689479997</v>
      </c>
      <c r="AA473" s="478">
        <f t="shared" si="188"/>
        <v>18.815917106843997</v>
      </c>
      <c r="AB473" s="478">
        <f t="shared" si="189"/>
        <v>646.01315400164401</v>
      </c>
      <c r="AC473" s="478">
        <f t="shared" si="190"/>
        <v>116.28236772029592</v>
      </c>
      <c r="AD473" s="478">
        <f t="shared" si="191"/>
        <v>762.29552172193996</v>
      </c>
      <c r="AE473" s="406">
        <v>4.7994891099999997</v>
      </c>
      <c r="AF473" s="502">
        <f t="shared" si="192"/>
        <v>3658.6290551062189</v>
      </c>
      <c r="AG473" s="295"/>
      <c r="AI473" s="504">
        <f t="shared" si="193"/>
        <v>1021.0901090160082</v>
      </c>
      <c r="AJ473" s="319" t="s">
        <v>292</v>
      </c>
      <c r="AK473" s="288">
        <v>4.7994891099999997</v>
      </c>
      <c r="AL473" s="435"/>
      <c r="AM473" s="435"/>
      <c r="AN473" s="435"/>
      <c r="AO473" s="435"/>
      <c r="AP473" s="435"/>
      <c r="AQ473" s="435"/>
      <c r="AR473" s="435"/>
      <c r="AS473" s="435"/>
      <c r="AT473" s="435"/>
      <c r="AU473" s="435"/>
      <c r="AV473" s="406">
        <f>AK473*AV467</f>
        <v>4.7994891099999997</v>
      </c>
      <c r="AW473" s="435"/>
      <c r="AX473" s="289"/>
    </row>
    <row r="474" spans="1:50" s="303" customFormat="1" ht="19.5" customHeight="1" thickBot="1">
      <c r="A474" s="526"/>
      <c r="B474" s="297" t="s">
        <v>461</v>
      </c>
      <c r="C474" s="298"/>
      <c r="D474" s="23"/>
      <c r="E474" s="291"/>
      <c r="F474" s="299"/>
      <c r="G474" s="300"/>
      <c r="H474" s="300"/>
      <c r="I474" s="300"/>
      <c r="J474" s="300"/>
      <c r="K474" s="301"/>
      <c r="L474" s="300"/>
      <c r="M474" s="9"/>
      <c r="N474" s="300"/>
      <c r="O474" s="418"/>
      <c r="P474" s="400"/>
      <c r="Q474" s="302"/>
      <c r="S474" s="466"/>
      <c r="T474" s="23"/>
      <c r="U474" s="435"/>
      <c r="V474" s="432">
        <f t="shared" si="194"/>
        <v>0</v>
      </c>
      <c r="W474" s="432">
        <f t="shared" si="184"/>
        <v>0</v>
      </c>
      <c r="X474" s="432">
        <f t="shared" si="185"/>
        <v>0</v>
      </c>
      <c r="Y474" s="478">
        <f t="shared" si="186"/>
        <v>0</v>
      </c>
      <c r="Z474" s="478">
        <f t="shared" si="187"/>
        <v>0</v>
      </c>
      <c r="AA474" s="478">
        <f t="shared" si="188"/>
        <v>0</v>
      </c>
      <c r="AB474" s="478">
        <f t="shared" si="189"/>
        <v>0</v>
      </c>
      <c r="AC474" s="478">
        <f t="shared" si="190"/>
        <v>0</v>
      </c>
      <c r="AD474" s="478">
        <f t="shared" si="191"/>
        <v>0</v>
      </c>
      <c r="AE474" s="418"/>
      <c r="AF474" s="502">
        <f t="shared" si="192"/>
        <v>0</v>
      </c>
      <c r="AG474" s="467"/>
      <c r="AI474" s="504">
        <f t="shared" si="193"/>
        <v>0</v>
      </c>
      <c r="AJ474" s="298"/>
      <c r="AK474" s="23"/>
      <c r="AL474" s="435"/>
      <c r="AM474" s="435"/>
      <c r="AN474" s="435"/>
      <c r="AO474" s="435"/>
      <c r="AP474" s="435"/>
      <c r="AQ474" s="435"/>
      <c r="AR474" s="435"/>
      <c r="AS474" s="435"/>
      <c r="AT474" s="435"/>
      <c r="AU474" s="435"/>
      <c r="AV474" s="418"/>
      <c r="AW474" s="435"/>
      <c r="AX474" s="302"/>
    </row>
    <row r="475" spans="1:50" s="51" customFormat="1" ht="48" customHeight="1">
      <c r="A475" s="527">
        <v>142</v>
      </c>
      <c r="B475" s="158" t="s">
        <v>86</v>
      </c>
      <c r="C475" s="224" t="s">
        <v>64</v>
      </c>
      <c r="D475" s="225">
        <v>1</v>
      </c>
      <c r="E475" s="36">
        <v>4.1314000000000002</v>
      </c>
      <c r="F475" s="143">
        <f t="shared" ref="F475:F476" si="196">D475*E475</f>
        <v>4.1314000000000002</v>
      </c>
      <c r="G475" s="142">
        <f>F475*$G$4</f>
        <v>0.41314000000000006</v>
      </c>
      <c r="H475" s="142">
        <f>G475+F475</f>
        <v>4.5445400000000005</v>
      </c>
      <c r="I475" s="142">
        <f>H475*$I$4</f>
        <v>0.36356320000000003</v>
      </c>
      <c r="J475" s="142">
        <f>I475+H475</f>
        <v>4.9081032000000002</v>
      </c>
      <c r="K475" s="143">
        <f>J475*$K$4</f>
        <v>0.14724309599999999</v>
      </c>
      <c r="L475" s="142">
        <f>J475+K475</f>
        <v>5.0553462960000006</v>
      </c>
      <c r="M475" s="16">
        <f>L475*$M$4</f>
        <v>0.90996233328000009</v>
      </c>
      <c r="N475" s="142">
        <f>M475+L475</f>
        <v>5.9653086292800008</v>
      </c>
      <c r="O475" s="402">
        <v>64</v>
      </c>
      <c r="P475" s="400">
        <f t="shared" si="183"/>
        <v>381.77975227392005</v>
      </c>
      <c r="Q475" s="226"/>
      <c r="S475" s="446" t="s">
        <v>64</v>
      </c>
      <c r="T475" s="225">
        <v>1</v>
      </c>
      <c r="U475" s="431">
        <v>3</v>
      </c>
      <c r="V475" s="432">
        <f t="shared" si="194"/>
        <v>3</v>
      </c>
      <c r="W475" s="432">
        <f t="shared" si="184"/>
        <v>0.30000000000000004</v>
      </c>
      <c r="X475" s="432">
        <f t="shared" si="185"/>
        <v>3.3</v>
      </c>
      <c r="Y475" s="478">
        <f t="shared" si="186"/>
        <v>0.26400000000000001</v>
      </c>
      <c r="Z475" s="478">
        <f t="shared" si="187"/>
        <v>3.5640000000000001</v>
      </c>
      <c r="AA475" s="478">
        <f t="shared" si="188"/>
        <v>0.10692</v>
      </c>
      <c r="AB475" s="478">
        <f t="shared" si="189"/>
        <v>3.6709200000000002</v>
      </c>
      <c r="AC475" s="478">
        <f t="shared" si="190"/>
        <v>0.66076559999999995</v>
      </c>
      <c r="AD475" s="478">
        <f t="shared" si="191"/>
        <v>4.3316856000000001</v>
      </c>
      <c r="AE475" s="402">
        <v>64</v>
      </c>
      <c r="AF475" s="502">
        <f t="shared" si="192"/>
        <v>277.22787840000001</v>
      </c>
      <c r="AG475" s="172"/>
      <c r="AI475" s="504">
        <f t="shared" si="193"/>
        <v>104.55187387392004</v>
      </c>
      <c r="AJ475" s="224" t="s">
        <v>64</v>
      </c>
      <c r="AK475" s="225">
        <v>1</v>
      </c>
      <c r="AL475" s="431"/>
      <c r="AM475" s="431"/>
      <c r="AN475" s="431"/>
      <c r="AO475" s="431"/>
      <c r="AP475" s="431"/>
      <c r="AQ475" s="431"/>
      <c r="AR475" s="431"/>
      <c r="AS475" s="431"/>
      <c r="AT475" s="431"/>
      <c r="AU475" s="431"/>
      <c r="AV475" s="402">
        <v>64</v>
      </c>
      <c r="AW475" s="431"/>
      <c r="AX475" s="226"/>
    </row>
    <row r="476" spans="1:50" s="51" customFormat="1" ht="35.25" customHeight="1" thickBot="1">
      <c r="A476" s="526" t="s">
        <v>552</v>
      </c>
      <c r="B476" s="119" t="s">
        <v>155</v>
      </c>
      <c r="C476" s="35" t="s">
        <v>64</v>
      </c>
      <c r="D476" s="121">
        <v>1</v>
      </c>
      <c r="E476" s="17">
        <v>0</v>
      </c>
      <c r="F476" s="104">
        <f t="shared" si="196"/>
        <v>0</v>
      </c>
      <c r="G476" s="147"/>
      <c r="H476" s="147"/>
      <c r="I476" s="147"/>
      <c r="J476" s="147"/>
      <c r="K476" s="104"/>
      <c r="L476" s="147"/>
      <c r="M476" s="17"/>
      <c r="N476" s="147"/>
      <c r="O476" s="404">
        <v>64</v>
      </c>
      <c r="P476" s="415"/>
      <c r="Q476" s="172" t="s">
        <v>148</v>
      </c>
      <c r="S476" s="446" t="s">
        <v>64</v>
      </c>
      <c r="T476" s="121">
        <v>1</v>
      </c>
      <c r="U476" s="431">
        <v>0</v>
      </c>
      <c r="V476" s="432">
        <f t="shared" si="194"/>
        <v>0</v>
      </c>
      <c r="W476" s="432">
        <f t="shared" si="184"/>
        <v>0</v>
      </c>
      <c r="X476" s="432">
        <f t="shared" si="185"/>
        <v>0</v>
      </c>
      <c r="Y476" s="478">
        <f t="shared" si="186"/>
        <v>0</v>
      </c>
      <c r="Z476" s="478">
        <f t="shared" si="187"/>
        <v>0</v>
      </c>
      <c r="AA476" s="478">
        <f t="shared" si="188"/>
        <v>0</v>
      </c>
      <c r="AB476" s="478">
        <f t="shared" si="189"/>
        <v>0</v>
      </c>
      <c r="AC476" s="478">
        <f t="shared" si="190"/>
        <v>0</v>
      </c>
      <c r="AD476" s="478">
        <f t="shared" si="191"/>
        <v>0</v>
      </c>
      <c r="AE476" s="404">
        <v>64</v>
      </c>
      <c r="AF476" s="502">
        <f t="shared" si="192"/>
        <v>0</v>
      </c>
      <c r="AG476" s="172" t="s">
        <v>148</v>
      </c>
      <c r="AI476" s="504">
        <f t="shared" si="193"/>
        <v>0</v>
      </c>
      <c r="AJ476" s="35" t="s">
        <v>64</v>
      </c>
      <c r="AK476" s="121">
        <v>1</v>
      </c>
      <c r="AL476" s="431"/>
      <c r="AM476" s="431"/>
      <c r="AN476" s="431"/>
      <c r="AO476" s="431"/>
      <c r="AP476" s="431"/>
      <c r="AQ476" s="431"/>
      <c r="AR476" s="431"/>
      <c r="AS476" s="431"/>
      <c r="AT476" s="431"/>
      <c r="AU476" s="431"/>
      <c r="AV476" s="404">
        <v>64</v>
      </c>
      <c r="AW476" s="431"/>
      <c r="AX476" s="172" t="s">
        <v>148</v>
      </c>
    </row>
    <row r="477" spans="1:50" s="51" customFormat="1" ht="48" customHeight="1">
      <c r="A477" s="527">
        <v>143</v>
      </c>
      <c r="B477" s="223" t="s">
        <v>87</v>
      </c>
      <c r="C477" s="192" t="s">
        <v>4</v>
      </c>
      <c r="D477" s="227">
        <v>1</v>
      </c>
      <c r="E477" s="8">
        <v>4.1314000000000002</v>
      </c>
      <c r="F477" s="79">
        <f>D477*E477</f>
        <v>4.1314000000000002</v>
      </c>
      <c r="G477" s="149">
        <f t="shared" ref="G477:G521" si="197">F477*$G$4</f>
        <v>0.41314000000000006</v>
      </c>
      <c r="H477" s="149">
        <f t="shared" ref="H477:H521" si="198">G477+F477</f>
        <v>4.5445400000000005</v>
      </c>
      <c r="I477" s="149">
        <f t="shared" ref="I477:I521" si="199">H477*$I$4</f>
        <v>0.36356320000000003</v>
      </c>
      <c r="J477" s="149">
        <f t="shared" ref="J477:J521" si="200">I477+H477</f>
        <v>4.9081032000000002</v>
      </c>
      <c r="K477" s="79">
        <f t="shared" ref="K477:K521" si="201">J477*$K$4</f>
        <v>0.14724309599999999</v>
      </c>
      <c r="L477" s="149">
        <f t="shared" ref="L477:L521" si="202">J477+K477</f>
        <v>5.0553462960000006</v>
      </c>
      <c r="M477" s="8">
        <f t="shared" ref="M477:M521" si="203">L477*$M$4</f>
        <v>0.90996233328000009</v>
      </c>
      <c r="N477" s="149">
        <f t="shared" ref="N477:N521" si="204">M477+L477</f>
        <v>5.9653086292800008</v>
      </c>
      <c r="O477" s="399">
        <v>189</v>
      </c>
      <c r="P477" s="400">
        <f t="shared" si="183"/>
        <v>1127.4433309339202</v>
      </c>
      <c r="Q477" s="228"/>
      <c r="S477" s="438" t="s">
        <v>4</v>
      </c>
      <c r="T477" s="227">
        <v>1</v>
      </c>
      <c r="U477" s="431">
        <v>3</v>
      </c>
      <c r="V477" s="432">
        <f t="shared" si="194"/>
        <v>3</v>
      </c>
      <c r="W477" s="432">
        <f t="shared" si="184"/>
        <v>0.30000000000000004</v>
      </c>
      <c r="X477" s="432">
        <f t="shared" si="185"/>
        <v>3.3</v>
      </c>
      <c r="Y477" s="478">
        <f t="shared" si="186"/>
        <v>0.26400000000000001</v>
      </c>
      <c r="Z477" s="478">
        <f t="shared" si="187"/>
        <v>3.5640000000000001</v>
      </c>
      <c r="AA477" s="478">
        <f t="shared" si="188"/>
        <v>0.10692</v>
      </c>
      <c r="AB477" s="478">
        <f t="shared" si="189"/>
        <v>3.6709200000000002</v>
      </c>
      <c r="AC477" s="478">
        <f t="shared" si="190"/>
        <v>0.66076559999999995</v>
      </c>
      <c r="AD477" s="478">
        <f t="shared" si="191"/>
        <v>4.3316856000000001</v>
      </c>
      <c r="AE477" s="399">
        <v>189</v>
      </c>
      <c r="AF477" s="502">
        <f t="shared" si="192"/>
        <v>818.68857839999998</v>
      </c>
      <c r="AG477" s="468"/>
      <c r="AI477" s="504">
        <f t="shared" si="193"/>
        <v>308.75475253392017</v>
      </c>
      <c r="AJ477" s="192" t="s">
        <v>4</v>
      </c>
      <c r="AK477" s="227">
        <v>1</v>
      </c>
      <c r="AL477" s="431"/>
      <c r="AM477" s="431"/>
      <c r="AN477" s="431"/>
      <c r="AO477" s="431"/>
      <c r="AP477" s="431"/>
      <c r="AQ477" s="431"/>
      <c r="AR477" s="431"/>
      <c r="AS477" s="431"/>
      <c r="AT477" s="431"/>
      <c r="AU477" s="431"/>
      <c r="AV477" s="399">
        <v>189</v>
      </c>
      <c r="AW477" s="431"/>
      <c r="AX477" s="228"/>
    </row>
    <row r="478" spans="1:50" s="51" customFormat="1" ht="35.25" customHeight="1" thickBot="1">
      <c r="A478" s="553" t="s">
        <v>556</v>
      </c>
      <c r="B478" s="271" t="s">
        <v>156</v>
      </c>
      <c r="C478" s="229" t="s">
        <v>5</v>
      </c>
      <c r="D478" s="81">
        <v>1</v>
      </c>
      <c r="E478" s="9">
        <v>0</v>
      </c>
      <c r="F478" s="90">
        <f t="shared" ref="F478" si="205">D478*E478</f>
        <v>0</v>
      </c>
      <c r="G478" s="152"/>
      <c r="H478" s="152"/>
      <c r="I478" s="152"/>
      <c r="J478" s="152"/>
      <c r="K478" s="90"/>
      <c r="L478" s="152"/>
      <c r="M478" s="7"/>
      <c r="N478" s="152"/>
      <c r="O478" s="415">
        <v>189</v>
      </c>
      <c r="P478" s="415"/>
      <c r="Q478" s="148" t="s">
        <v>148</v>
      </c>
      <c r="S478" s="438" t="s">
        <v>5</v>
      </c>
      <c r="T478" s="81">
        <v>1</v>
      </c>
      <c r="U478" s="431">
        <v>0</v>
      </c>
      <c r="V478" s="432">
        <f t="shared" si="194"/>
        <v>0</v>
      </c>
      <c r="W478" s="432">
        <f t="shared" si="184"/>
        <v>0</v>
      </c>
      <c r="X478" s="432">
        <f t="shared" si="185"/>
        <v>0</v>
      </c>
      <c r="Y478" s="478">
        <f t="shared" si="186"/>
        <v>0</v>
      </c>
      <c r="Z478" s="478">
        <f t="shared" si="187"/>
        <v>0</v>
      </c>
      <c r="AA478" s="478">
        <f t="shared" si="188"/>
        <v>0</v>
      </c>
      <c r="AB478" s="478">
        <f t="shared" si="189"/>
        <v>0</v>
      </c>
      <c r="AC478" s="478">
        <f t="shared" si="190"/>
        <v>0</v>
      </c>
      <c r="AD478" s="478">
        <f t="shared" si="191"/>
        <v>0</v>
      </c>
      <c r="AE478" s="415">
        <v>189</v>
      </c>
      <c r="AF478" s="502">
        <f t="shared" si="192"/>
        <v>0</v>
      </c>
      <c r="AG478" s="172" t="s">
        <v>148</v>
      </c>
      <c r="AI478" s="504">
        <f t="shared" si="193"/>
        <v>0</v>
      </c>
      <c r="AJ478" s="229" t="s">
        <v>5</v>
      </c>
      <c r="AK478" s="81">
        <v>1</v>
      </c>
      <c r="AL478" s="431"/>
      <c r="AM478" s="431"/>
      <c r="AN478" s="431"/>
      <c r="AO478" s="431"/>
      <c r="AP478" s="431"/>
      <c r="AQ478" s="431"/>
      <c r="AR478" s="431"/>
      <c r="AS478" s="431"/>
      <c r="AT478" s="431"/>
      <c r="AU478" s="431"/>
      <c r="AV478" s="415">
        <v>189</v>
      </c>
      <c r="AW478" s="431"/>
      <c r="AX478" s="148" t="s">
        <v>148</v>
      </c>
    </row>
    <row r="479" spans="1:50" s="51" customFormat="1" ht="45" customHeight="1">
      <c r="A479" s="527">
        <v>144</v>
      </c>
      <c r="B479" s="230" t="s">
        <v>88</v>
      </c>
      <c r="C479" s="173" t="s">
        <v>4</v>
      </c>
      <c r="D479" s="231">
        <v>1</v>
      </c>
      <c r="E479" s="16">
        <v>4.1314000000000002</v>
      </c>
      <c r="F479" s="143">
        <f>D479*E479</f>
        <v>4.1314000000000002</v>
      </c>
      <c r="G479" s="142">
        <f t="shared" si="197"/>
        <v>0.41314000000000006</v>
      </c>
      <c r="H479" s="142">
        <f t="shared" si="198"/>
        <v>4.5445400000000005</v>
      </c>
      <c r="I479" s="142">
        <f t="shared" si="199"/>
        <v>0.36356320000000003</v>
      </c>
      <c r="J479" s="142">
        <f t="shared" si="200"/>
        <v>4.9081032000000002</v>
      </c>
      <c r="K479" s="143">
        <f t="shared" si="201"/>
        <v>0.14724309599999999</v>
      </c>
      <c r="L479" s="142">
        <f t="shared" si="202"/>
        <v>5.0553462960000006</v>
      </c>
      <c r="M479" s="16">
        <f t="shared" si="203"/>
        <v>0.90996233328000009</v>
      </c>
      <c r="N479" s="142">
        <f t="shared" si="204"/>
        <v>5.9653086292800008</v>
      </c>
      <c r="O479" s="402">
        <v>2172</v>
      </c>
      <c r="P479" s="400">
        <f t="shared" si="183"/>
        <v>12956.650342796162</v>
      </c>
      <c r="Q479" s="166"/>
      <c r="S479" s="438" t="s">
        <v>4</v>
      </c>
      <c r="T479" s="231">
        <v>1</v>
      </c>
      <c r="U479" s="431">
        <v>3</v>
      </c>
      <c r="V479" s="432">
        <f t="shared" si="194"/>
        <v>3</v>
      </c>
      <c r="W479" s="432">
        <f t="shared" si="184"/>
        <v>0.30000000000000004</v>
      </c>
      <c r="X479" s="432">
        <f t="shared" si="185"/>
        <v>3.3</v>
      </c>
      <c r="Y479" s="478">
        <f t="shared" si="186"/>
        <v>0.26400000000000001</v>
      </c>
      <c r="Z479" s="478">
        <f t="shared" si="187"/>
        <v>3.5640000000000001</v>
      </c>
      <c r="AA479" s="478">
        <f t="shared" si="188"/>
        <v>0.10692</v>
      </c>
      <c r="AB479" s="478">
        <f t="shared" si="189"/>
        <v>3.6709200000000002</v>
      </c>
      <c r="AC479" s="478">
        <f t="shared" si="190"/>
        <v>0.66076559999999995</v>
      </c>
      <c r="AD479" s="478">
        <f t="shared" si="191"/>
        <v>4.3316856000000001</v>
      </c>
      <c r="AE479" s="402">
        <v>2172</v>
      </c>
      <c r="AF479" s="502">
        <f t="shared" si="192"/>
        <v>9408.4211231999998</v>
      </c>
      <c r="AG479" s="172"/>
      <c r="AI479" s="504">
        <f t="shared" si="193"/>
        <v>3548.2292195961618</v>
      </c>
      <c r="AJ479" s="173" t="s">
        <v>4</v>
      </c>
      <c r="AK479" s="231">
        <v>1</v>
      </c>
      <c r="AL479" s="431"/>
      <c r="AM479" s="431"/>
      <c r="AN479" s="431"/>
      <c r="AO479" s="431"/>
      <c r="AP479" s="431"/>
      <c r="AQ479" s="431"/>
      <c r="AR479" s="431"/>
      <c r="AS479" s="431"/>
      <c r="AT479" s="431"/>
      <c r="AU479" s="431"/>
      <c r="AV479" s="402">
        <v>2172</v>
      </c>
      <c r="AW479" s="431"/>
      <c r="AX479" s="166"/>
    </row>
    <row r="480" spans="1:50" s="51" customFormat="1" ht="35.25" customHeight="1" thickBot="1">
      <c r="A480" s="526" t="s">
        <v>557</v>
      </c>
      <c r="B480" s="195" t="s">
        <v>157</v>
      </c>
      <c r="C480" s="189" t="s">
        <v>4</v>
      </c>
      <c r="D480" s="37">
        <v>1</v>
      </c>
      <c r="E480" s="37">
        <v>0</v>
      </c>
      <c r="F480" s="104">
        <f t="shared" ref="F480" si="206">D480*E480</f>
        <v>0</v>
      </c>
      <c r="G480" s="147"/>
      <c r="H480" s="147"/>
      <c r="I480" s="147"/>
      <c r="J480" s="147"/>
      <c r="K480" s="104"/>
      <c r="L480" s="147"/>
      <c r="M480" s="17"/>
      <c r="N480" s="147"/>
      <c r="O480" s="415">
        <v>2172</v>
      </c>
      <c r="P480" s="415"/>
      <c r="Q480" s="153" t="s">
        <v>148</v>
      </c>
      <c r="S480" s="438" t="s">
        <v>4</v>
      </c>
      <c r="T480" s="37">
        <v>1</v>
      </c>
      <c r="U480" s="431">
        <v>0</v>
      </c>
      <c r="V480" s="432">
        <f t="shared" si="194"/>
        <v>0</v>
      </c>
      <c r="W480" s="432">
        <f t="shared" si="184"/>
        <v>0</v>
      </c>
      <c r="X480" s="432">
        <f t="shared" si="185"/>
        <v>0</v>
      </c>
      <c r="Y480" s="478">
        <f t="shared" si="186"/>
        <v>0</v>
      </c>
      <c r="Z480" s="478">
        <f t="shared" si="187"/>
        <v>0</v>
      </c>
      <c r="AA480" s="478">
        <f t="shared" si="188"/>
        <v>0</v>
      </c>
      <c r="AB480" s="478">
        <f t="shared" si="189"/>
        <v>0</v>
      </c>
      <c r="AC480" s="478">
        <f t="shared" si="190"/>
        <v>0</v>
      </c>
      <c r="AD480" s="478">
        <f t="shared" si="191"/>
        <v>0</v>
      </c>
      <c r="AE480" s="415">
        <v>2172</v>
      </c>
      <c r="AF480" s="502">
        <f t="shared" si="192"/>
        <v>0</v>
      </c>
      <c r="AG480" s="172" t="s">
        <v>148</v>
      </c>
      <c r="AI480" s="504">
        <f t="shared" si="193"/>
        <v>0</v>
      </c>
      <c r="AJ480" s="189" t="s">
        <v>4</v>
      </c>
      <c r="AK480" s="37">
        <v>1</v>
      </c>
      <c r="AL480" s="431"/>
      <c r="AM480" s="431"/>
      <c r="AN480" s="431"/>
      <c r="AO480" s="431"/>
      <c r="AP480" s="431"/>
      <c r="AQ480" s="431"/>
      <c r="AR480" s="431"/>
      <c r="AS480" s="431"/>
      <c r="AT480" s="431"/>
      <c r="AU480" s="431"/>
      <c r="AV480" s="415">
        <v>2172</v>
      </c>
      <c r="AW480" s="431"/>
      <c r="AX480" s="153" t="s">
        <v>148</v>
      </c>
    </row>
    <row r="481" spans="1:50" ht="36" customHeight="1">
      <c r="A481" s="527">
        <v>145</v>
      </c>
      <c r="B481" s="154" t="s">
        <v>89</v>
      </c>
      <c r="C481" s="232" t="s">
        <v>4</v>
      </c>
      <c r="D481" s="233">
        <v>1</v>
      </c>
      <c r="E481" s="11">
        <v>4.1314000000000002</v>
      </c>
      <c r="F481" s="234">
        <f t="shared" ref="F481:F482" si="207">E481*D481</f>
        <v>4.1314000000000002</v>
      </c>
      <c r="G481" s="149">
        <f t="shared" si="197"/>
        <v>0.41314000000000006</v>
      </c>
      <c r="H481" s="149">
        <f t="shared" si="198"/>
        <v>4.5445400000000005</v>
      </c>
      <c r="I481" s="149">
        <f t="shared" si="199"/>
        <v>0.36356320000000003</v>
      </c>
      <c r="J481" s="149">
        <f t="shared" si="200"/>
        <v>4.9081032000000002</v>
      </c>
      <c r="K481" s="79">
        <f t="shared" si="201"/>
        <v>0.14724309599999999</v>
      </c>
      <c r="L481" s="149">
        <f t="shared" si="202"/>
        <v>5.0553462960000006</v>
      </c>
      <c r="M481" s="8">
        <f t="shared" si="203"/>
        <v>0.90996233328000009</v>
      </c>
      <c r="N481" s="149">
        <f t="shared" si="204"/>
        <v>5.9653086292800008</v>
      </c>
      <c r="O481" s="402">
        <v>241</v>
      </c>
      <c r="P481" s="400">
        <f t="shared" si="183"/>
        <v>1437.6393796564803</v>
      </c>
      <c r="Q481" s="144"/>
      <c r="S481" s="447" t="s">
        <v>4</v>
      </c>
      <c r="T481" s="233">
        <v>1</v>
      </c>
      <c r="U481" s="432">
        <v>3</v>
      </c>
      <c r="V481" s="432">
        <f t="shared" si="194"/>
        <v>3</v>
      </c>
      <c r="W481" s="432">
        <f t="shared" si="184"/>
        <v>0.30000000000000004</v>
      </c>
      <c r="X481" s="432">
        <f t="shared" si="185"/>
        <v>3.3</v>
      </c>
      <c r="Y481" s="478">
        <f t="shared" si="186"/>
        <v>0.26400000000000001</v>
      </c>
      <c r="Z481" s="478">
        <f t="shared" si="187"/>
        <v>3.5640000000000001</v>
      </c>
      <c r="AA481" s="478">
        <f t="shared" si="188"/>
        <v>0.10692</v>
      </c>
      <c r="AB481" s="478">
        <f t="shared" si="189"/>
        <v>3.6709200000000002</v>
      </c>
      <c r="AC481" s="478">
        <f t="shared" si="190"/>
        <v>0.66076559999999995</v>
      </c>
      <c r="AD481" s="478">
        <f t="shared" si="191"/>
        <v>4.3316856000000001</v>
      </c>
      <c r="AE481" s="402">
        <v>241</v>
      </c>
      <c r="AF481" s="502">
        <f t="shared" si="192"/>
        <v>1043.9362295999999</v>
      </c>
      <c r="AG481" s="66"/>
      <c r="AI481" s="504">
        <f t="shared" si="193"/>
        <v>393.70315005648035</v>
      </c>
      <c r="AJ481" s="232" t="s">
        <v>4</v>
      </c>
      <c r="AK481" s="233">
        <v>1</v>
      </c>
      <c r="AL481" s="432"/>
      <c r="AM481" s="432"/>
      <c r="AN481" s="432"/>
      <c r="AO481" s="432"/>
      <c r="AP481" s="432"/>
      <c r="AQ481" s="432"/>
      <c r="AR481" s="432"/>
      <c r="AS481" s="432"/>
      <c r="AT481" s="432"/>
      <c r="AU481" s="432"/>
      <c r="AV481" s="402">
        <v>241</v>
      </c>
      <c r="AW481" s="432"/>
      <c r="AX481" s="144"/>
    </row>
    <row r="482" spans="1:50" ht="41.25" customHeight="1" thickBot="1">
      <c r="A482" s="526" t="s">
        <v>532</v>
      </c>
      <c r="B482" s="235" t="s">
        <v>810</v>
      </c>
      <c r="C482" s="236" t="s">
        <v>4</v>
      </c>
      <c r="D482" s="25">
        <v>1</v>
      </c>
      <c r="E482" s="12">
        <v>0</v>
      </c>
      <c r="F482" s="237">
        <f t="shared" si="207"/>
        <v>0</v>
      </c>
      <c r="G482" s="152"/>
      <c r="H482" s="152"/>
      <c r="I482" s="152"/>
      <c r="J482" s="152"/>
      <c r="K482" s="90"/>
      <c r="L482" s="152"/>
      <c r="M482" s="7"/>
      <c r="N482" s="152"/>
      <c r="O482" s="415">
        <v>241</v>
      </c>
      <c r="P482" s="415"/>
      <c r="Q482" s="148" t="s">
        <v>148</v>
      </c>
      <c r="S482" s="447" t="s">
        <v>4</v>
      </c>
      <c r="T482" s="25">
        <v>1</v>
      </c>
      <c r="U482" s="432">
        <v>0</v>
      </c>
      <c r="V482" s="432">
        <f t="shared" si="194"/>
        <v>0</v>
      </c>
      <c r="W482" s="432">
        <f t="shared" si="184"/>
        <v>0</v>
      </c>
      <c r="X482" s="432">
        <f t="shared" si="185"/>
        <v>0</v>
      </c>
      <c r="Y482" s="478">
        <f t="shared" si="186"/>
        <v>0</v>
      </c>
      <c r="Z482" s="478">
        <f t="shared" si="187"/>
        <v>0</v>
      </c>
      <c r="AA482" s="478">
        <f t="shared" si="188"/>
        <v>0</v>
      </c>
      <c r="AB482" s="478">
        <f t="shared" si="189"/>
        <v>0</v>
      </c>
      <c r="AC482" s="478">
        <f t="shared" si="190"/>
        <v>0</v>
      </c>
      <c r="AD482" s="478">
        <f t="shared" si="191"/>
        <v>0</v>
      </c>
      <c r="AE482" s="415">
        <v>241</v>
      </c>
      <c r="AF482" s="502">
        <f t="shared" si="192"/>
        <v>0</v>
      </c>
      <c r="AG482" s="172" t="s">
        <v>148</v>
      </c>
      <c r="AI482" s="504">
        <f t="shared" si="193"/>
        <v>0</v>
      </c>
      <c r="AJ482" s="236" t="s">
        <v>4</v>
      </c>
      <c r="AK482" s="25">
        <v>1</v>
      </c>
      <c r="AL482" s="432"/>
      <c r="AM482" s="432"/>
      <c r="AN482" s="432"/>
      <c r="AO482" s="432"/>
      <c r="AP482" s="432"/>
      <c r="AQ482" s="432"/>
      <c r="AR482" s="432"/>
      <c r="AS482" s="432"/>
      <c r="AT482" s="432"/>
      <c r="AU482" s="432"/>
      <c r="AV482" s="415">
        <v>241</v>
      </c>
      <c r="AW482" s="432"/>
      <c r="AX482" s="148" t="s">
        <v>148</v>
      </c>
    </row>
    <row r="483" spans="1:50" ht="43.5" customHeight="1">
      <c r="A483" s="527">
        <v>146</v>
      </c>
      <c r="B483" s="209" t="s">
        <v>90</v>
      </c>
      <c r="C483" s="238" t="s">
        <v>4</v>
      </c>
      <c r="D483" s="239">
        <v>1</v>
      </c>
      <c r="E483" s="31">
        <v>5.7223999999999995</v>
      </c>
      <c r="F483" s="240">
        <f t="shared" ref="F483:F496" si="208">D483*E483</f>
        <v>5.7223999999999995</v>
      </c>
      <c r="G483" s="142">
        <f t="shared" si="197"/>
        <v>0.57223999999999997</v>
      </c>
      <c r="H483" s="142">
        <f t="shared" si="198"/>
        <v>6.2946399999999993</v>
      </c>
      <c r="I483" s="142">
        <f t="shared" si="199"/>
        <v>0.5035712</v>
      </c>
      <c r="J483" s="142">
        <f t="shared" si="200"/>
        <v>6.798211199999999</v>
      </c>
      <c r="K483" s="143">
        <f t="shared" si="201"/>
        <v>0.20394633599999995</v>
      </c>
      <c r="L483" s="142">
        <f t="shared" si="202"/>
        <v>7.0021575359999986</v>
      </c>
      <c r="M483" s="16">
        <f t="shared" si="203"/>
        <v>1.2603883564799998</v>
      </c>
      <c r="N483" s="142">
        <f t="shared" si="204"/>
        <v>8.2625458924799986</v>
      </c>
      <c r="O483" s="402">
        <v>60</v>
      </c>
      <c r="P483" s="400">
        <f t="shared" si="183"/>
        <v>495.75275354879989</v>
      </c>
      <c r="Q483" s="80"/>
      <c r="S483" s="447" t="s">
        <v>4</v>
      </c>
      <c r="T483" s="239">
        <v>1</v>
      </c>
      <c r="U483" s="432">
        <v>4.5</v>
      </c>
      <c r="V483" s="432">
        <f t="shared" si="194"/>
        <v>4.5</v>
      </c>
      <c r="W483" s="432">
        <f t="shared" si="184"/>
        <v>0.45</v>
      </c>
      <c r="X483" s="432">
        <f t="shared" si="185"/>
        <v>4.95</v>
      </c>
      <c r="Y483" s="478">
        <f t="shared" si="186"/>
        <v>0.39600000000000002</v>
      </c>
      <c r="Z483" s="478">
        <f t="shared" si="187"/>
        <v>5.3460000000000001</v>
      </c>
      <c r="AA483" s="478">
        <f t="shared" si="188"/>
        <v>0.16037999999999999</v>
      </c>
      <c r="AB483" s="478">
        <f t="shared" si="189"/>
        <v>5.5063800000000001</v>
      </c>
      <c r="AC483" s="478">
        <f t="shared" si="190"/>
        <v>0.99114839999999993</v>
      </c>
      <c r="AD483" s="478">
        <f t="shared" si="191"/>
        <v>6.4975284000000002</v>
      </c>
      <c r="AE483" s="402">
        <v>60</v>
      </c>
      <c r="AF483" s="502">
        <f t="shared" si="192"/>
        <v>389.85170400000004</v>
      </c>
      <c r="AG483" s="66"/>
      <c r="AI483" s="504">
        <f t="shared" si="193"/>
        <v>105.90104954879985</v>
      </c>
      <c r="AJ483" s="238" t="s">
        <v>4</v>
      </c>
      <c r="AK483" s="239">
        <v>1</v>
      </c>
      <c r="AL483" s="432"/>
      <c r="AM483" s="432"/>
      <c r="AN483" s="432"/>
      <c r="AO483" s="432"/>
      <c r="AP483" s="432"/>
      <c r="AQ483" s="432"/>
      <c r="AR483" s="432"/>
      <c r="AS483" s="432"/>
      <c r="AT483" s="432"/>
      <c r="AU483" s="432"/>
      <c r="AV483" s="402">
        <v>60</v>
      </c>
      <c r="AW483" s="432"/>
      <c r="AX483" s="80"/>
    </row>
    <row r="484" spans="1:50" ht="36.75" customHeight="1" thickBot="1">
      <c r="A484" s="526" t="s">
        <v>560</v>
      </c>
      <c r="B484" s="145" t="s">
        <v>158</v>
      </c>
      <c r="C484" s="241" t="s">
        <v>4</v>
      </c>
      <c r="D484" s="38">
        <v>1</v>
      </c>
      <c r="E484" s="18">
        <v>0</v>
      </c>
      <c r="F484" s="242">
        <f t="shared" si="208"/>
        <v>0</v>
      </c>
      <c r="G484" s="147"/>
      <c r="H484" s="147"/>
      <c r="I484" s="147"/>
      <c r="J484" s="147"/>
      <c r="K484" s="104"/>
      <c r="L484" s="147"/>
      <c r="M484" s="17"/>
      <c r="N484" s="147"/>
      <c r="O484" s="415">
        <v>60</v>
      </c>
      <c r="P484" s="415"/>
      <c r="Q484" s="153" t="s">
        <v>148</v>
      </c>
      <c r="S484" s="447" t="s">
        <v>4</v>
      </c>
      <c r="T484" s="38">
        <v>1</v>
      </c>
      <c r="U484" s="432">
        <v>0</v>
      </c>
      <c r="V484" s="432">
        <f t="shared" si="194"/>
        <v>0</v>
      </c>
      <c r="W484" s="432">
        <f t="shared" si="184"/>
        <v>0</v>
      </c>
      <c r="X484" s="432">
        <f t="shared" si="185"/>
        <v>0</v>
      </c>
      <c r="Y484" s="478">
        <f t="shared" si="186"/>
        <v>0</v>
      </c>
      <c r="Z484" s="478">
        <f t="shared" si="187"/>
        <v>0</v>
      </c>
      <c r="AA484" s="478">
        <f t="shared" si="188"/>
        <v>0</v>
      </c>
      <c r="AB484" s="478">
        <f t="shared" si="189"/>
        <v>0</v>
      </c>
      <c r="AC484" s="478">
        <f t="shared" si="190"/>
        <v>0</v>
      </c>
      <c r="AD484" s="478">
        <f t="shared" si="191"/>
        <v>0</v>
      </c>
      <c r="AE484" s="415">
        <v>60</v>
      </c>
      <c r="AF484" s="502">
        <f t="shared" si="192"/>
        <v>0</v>
      </c>
      <c r="AG484" s="172" t="s">
        <v>148</v>
      </c>
      <c r="AI484" s="504">
        <f t="shared" si="193"/>
        <v>0</v>
      </c>
      <c r="AJ484" s="241" t="s">
        <v>4</v>
      </c>
      <c r="AK484" s="38">
        <v>1</v>
      </c>
      <c r="AL484" s="432"/>
      <c r="AM484" s="432"/>
      <c r="AN484" s="432"/>
      <c r="AO484" s="432"/>
      <c r="AP484" s="432"/>
      <c r="AQ484" s="432"/>
      <c r="AR484" s="432"/>
      <c r="AS484" s="432"/>
      <c r="AT484" s="432"/>
      <c r="AU484" s="432"/>
      <c r="AV484" s="415">
        <v>60</v>
      </c>
      <c r="AW484" s="432"/>
      <c r="AX484" s="153" t="s">
        <v>148</v>
      </c>
    </row>
    <row r="485" spans="1:50" s="51" customFormat="1" ht="39.75" customHeight="1">
      <c r="A485" s="527">
        <v>147</v>
      </c>
      <c r="B485" s="154" t="s">
        <v>92</v>
      </c>
      <c r="C485" s="5" t="s">
        <v>64</v>
      </c>
      <c r="D485" s="233">
        <v>1</v>
      </c>
      <c r="E485" s="8">
        <v>4.1314000000000002</v>
      </c>
      <c r="F485" s="79">
        <f t="shared" si="208"/>
        <v>4.1314000000000002</v>
      </c>
      <c r="G485" s="149">
        <f t="shared" si="197"/>
        <v>0.41314000000000006</v>
      </c>
      <c r="H485" s="149">
        <f t="shared" si="198"/>
        <v>4.5445400000000005</v>
      </c>
      <c r="I485" s="149">
        <f t="shared" si="199"/>
        <v>0.36356320000000003</v>
      </c>
      <c r="J485" s="149">
        <f t="shared" si="200"/>
        <v>4.9081032000000002</v>
      </c>
      <c r="K485" s="79">
        <f t="shared" si="201"/>
        <v>0.14724309599999999</v>
      </c>
      <c r="L485" s="149">
        <f t="shared" si="202"/>
        <v>5.0553462960000006</v>
      </c>
      <c r="M485" s="8">
        <f t="shared" si="203"/>
        <v>0.90996233328000009</v>
      </c>
      <c r="N485" s="149">
        <f t="shared" si="204"/>
        <v>5.9653086292800008</v>
      </c>
      <c r="O485" s="402">
        <v>36</v>
      </c>
      <c r="P485" s="400">
        <f t="shared" si="183"/>
        <v>214.75111065408004</v>
      </c>
      <c r="Q485" s="226"/>
      <c r="S485" s="446" t="s">
        <v>64</v>
      </c>
      <c r="T485" s="233">
        <v>1</v>
      </c>
      <c r="U485" s="431">
        <v>3</v>
      </c>
      <c r="V485" s="432">
        <f t="shared" si="194"/>
        <v>3</v>
      </c>
      <c r="W485" s="432">
        <f t="shared" si="184"/>
        <v>0.30000000000000004</v>
      </c>
      <c r="X485" s="432">
        <f t="shared" si="185"/>
        <v>3.3</v>
      </c>
      <c r="Y485" s="478">
        <f t="shared" si="186"/>
        <v>0.26400000000000001</v>
      </c>
      <c r="Z485" s="478">
        <f t="shared" si="187"/>
        <v>3.5640000000000001</v>
      </c>
      <c r="AA485" s="478">
        <f t="shared" si="188"/>
        <v>0.10692</v>
      </c>
      <c r="AB485" s="478">
        <f t="shared" si="189"/>
        <v>3.6709200000000002</v>
      </c>
      <c r="AC485" s="478">
        <f t="shared" si="190"/>
        <v>0.66076559999999995</v>
      </c>
      <c r="AD485" s="478">
        <f t="shared" si="191"/>
        <v>4.3316856000000001</v>
      </c>
      <c r="AE485" s="402">
        <v>36</v>
      </c>
      <c r="AF485" s="502">
        <f t="shared" si="192"/>
        <v>155.9406816</v>
      </c>
      <c r="AG485" s="172"/>
      <c r="AI485" s="504">
        <f t="shared" si="193"/>
        <v>58.810429054080032</v>
      </c>
      <c r="AJ485" s="5" t="s">
        <v>64</v>
      </c>
      <c r="AK485" s="233">
        <v>1</v>
      </c>
      <c r="AL485" s="431"/>
      <c r="AM485" s="431"/>
      <c r="AN485" s="431"/>
      <c r="AO485" s="431"/>
      <c r="AP485" s="431"/>
      <c r="AQ485" s="431"/>
      <c r="AR485" s="431"/>
      <c r="AS485" s="431"/>
      <c r="AT485" s="431"/>
      <c r="AU485" s="431"/>
      <c r="AV485" s="402">
        <v>36</v>
      </c>
      <c r="AW485" s="431"/>
      <c r="AX485" s="226"/>
    </row>
    <row r="486" spans="1:50" s="51" customFormat="1" ht="32.25" customHeight="1" thickBot="1">
      <c r="A486" s="526" t="s">
        <v>559</v>
      </c>
      <c r="B486" s="117" t="s">
        <v>159</v>
      </c>
      <c r="C486" s="167" t="s">
        <v>64</v>
      </c>
      <c r="D486" s="118">
        <v>1</v>
      </c>
      <c r="E486" s="7">
        <v>0</v>
      </c>
      <c r="F486" s="90">
        <f t="shared" si="208"/>
        <v>0</v>
      </c>
      <c r="G486" s="152"/>
      <c r="H486" s="152"/>
      <c r="I486" s="152"/>
      <c r="J486" s="152"/>
      <c r="K486" s="90"/>
      <c r="L486" s="152"/>
      <c r="M486" s="7"/>
      <c r="N486" s="152"/>
      <c r="O486" s="406">
        <v>36</v>
      </c>
      <c r="P486" s="415"/>
      <c r="Q486" s="153" t="s">
        <v>148</v>
      </c>
      <c r="S486" s="446" t="s">
        <v>64</v>
      </c>
      <c r="T486" s="118">
        <v>1</v>
      </c>
      <c r="U486" s="431">
        <v>0</v>
      </c>
      <c r="V486" s="432">
        <f t="shared" si="194"/>
        <v>0</v>
      </c>
      <c r="W486" s="432">
        <f t="shared" si="184"/>
        <v>0</v>
      </c>
      <c r="X486" s="432">
        <f t="shared" si="185"/>
        <v>0</v>
      </c>
      <c r="Y486" s="478">
        <f t="shared" si="186"/>
        <v>0</v>
      </c>
      <c r="Z486" s="478">
        <f t="shared" si="187"/>
        <v>0</v>
      </c>
      <c r="AA486" s="478">
        <f t="shared" si="188"/>
        <v>0</v>
      </c>
      <c r="AB486" s="478">
        <f t="shared" si="189"/>
        <v>0</v>
      </c>
      <c r="AC486" s="478">
        <f t="shared" si="190"/>
        <v>0</v>
      </c>
      <c r="AD486" s="478">
        <f t="shared" si="191"/>
        <v>0</v>
      </c>
      <c r="AE486" s="406">
        <v>36</v>
      </c>
      <c r="AF486" s="502">
        <f t="shared" si="192"/>
        <v>0</v>
      </c>
      <c r="AG486" s="172" t="s">
        <v>148</v>
      </c>
      <c r="AI486" s="504">
        <f t="shared" si="193"/>
        <v>0</v>
      </c>
      <c r="AJ486" s="167" t="s">
        <v>64</v>
      </c>
      <c r="AK486" s="118">
        <v>1</v>
      </c>
      <c r="AL486" s="431"/>
      <c r="AM486" s="431"/>
      <c r="AN486" s="431"/>
      <c r="AO486" s="431"/>
      <c r="AP486" s="431"/>
      <c r="AQ486" s="431"/>
      <c r="AR486" s="431"/>
      <c r="AS486" s="431"/>
      <c r="AT486" s="431"/>
      <c r="AU486" s="431"/>
      <c r="AV486" s="406">
        <v>36</v>
      </c>
      <c r="AW486" s="431"/>
      <c r="AX486" s="153" t="s">
        <v>148</v>
      </c>
    </row>
    <row r="487" spans="1:50" s="244" customFormat="1" ht="39" customHeight="1">
      <c r="A487" s="527">
        <v>148</v>
      </c>
      <c r="B487" s="116" t="s">
        <v>91</v>
      </c>
      <c r="C487" s="5" t="s">
        <v>64</v>
      </c>
      <c r="D487" s="233">
        <v>1</v>
      </c>
      <c r="E487" s="8">
        <v>16.747999999999998</v>
      </c>
      <c r="F487" s="79">
        <f t="shared" si="208"/>
        <v>16.747999999999998</v>
      </c>
      <c r="G487" s="149">
        <f t="shared" si="197"/>
        <v>1.6747999999999998</v>
      </c>
      <c r="H487" s="149">
        <f t="shared" si="198"/>
        <v>18.422799999999999</v>
      </c>
      <c r="I487" s="149">
        <f t="shared" si="199"/>
        <v>1.473824</v>
      </c>
      <c r="J487" s="149">
        <f t="shared" si="200"/>
        <v>19.896623999999999</v>
      </c>
      <c r="K487" s="79">
        <f t="shared" si="201"/>
        <v>0.59689871999999999</v>
      </c>
      <c r="L487" s="149">
        <f t="shared" si="202"/>
        <v>20.493522719999998</v>
      </c>
      <c r="M487" s="8">
        <f t="shared" si="203"/>
        <v>3.6888340895999994</v>
      </c>
      <c r="N487" s="149">
        <f t="shared" si="204"/>
        <v>24.182356809599998</v>
      </c>
      <c r="O487" s="402">
        <v>1</v>
      </c>
      <c r="P487" s="400">
        <f t="shared" si="183"/>
        <v>24.182356809599998</v>
      </c>
      <c r="Q487" s="243"/>
      <c r="S487" s="446" t="s">
        <v>64</v>
      </c>
      <c r="T487" s="233">
        <v>1</v>
      </c>
      <c r="U487" s="436">
        <v>15</v>
      </c>
      <c r="V487" s="432">
        <f t="shared" si="194"/>
        <v>15</v>
      </c>
      <c r="W487" s="432">
        <f t="shared" si="184"/>
        <v>1.5</v>
      </c>
      <c r="X487" s="432">
        <f t="shared" si="185"/>
        <v>16.5</v>
      </c>
      <c r="Y487" s="478">
        <f t="shared" si="186"/>
        <v>1.32</v>
      </c>
      <c r="Z487" s="478">
        <f t="shared" si="187"/>
        <v>17.82</v>
      </c>
      <c r="AA487" s="478">
        <f t="shared" si="188"/>
        <v>0.53459999999999996</v>
      </c>
      <c r="AB487" s="478">
        <f t="shared" si="189"/>
        <v>18.354600000000001</v>
      </c>
      <c r="AC487" s="478">
        <f t="shared" si="190"/>
        <v>3.3038280000000002</v>
      </c>
      <c r="AD487" s="478">
        <f t="shared" si="191"/>
        <v>21.658428000000001</v>
      </c>
      <c r="AE487" s="402">
        <v>1</v>
      </c>
      <c r="AF487" s="502">
        <f t="shared" si="192"/>
        <v>21.658428000000001</v>
      </c>
      <c r="AG487" s="469"/>
      <c r="AI487" s="504">
        <f t="shared" si="193"/>
        <v>2.5239288095999974</v>
      </c>
      <c r="AJ487" s="5" t="s">
        <v>64</v>
      </c>
      <c r="AK487" s="233">
        <v>1</v>
      </c>
      <c r="AL487" s="436"/>
      <c r="AM487" s="436"/>
      <c r="AN487" s="436"/>
      <c r="AO487" s="436"/>
      <c r="AP487" s="436"/>
      <c r="AQ487" s="436"/>
      <c r="AR487" s="436"/>
      <c r="AS487" s="436"/>
      <c r="AT487" s="436"/>
      <c r="AU487" s="436"/>
      <c r="AV487" s="402">
        <v>1</v>
      </c>
      <c r="AW487" s="436"/>
      <c r="AX487" s="243"/>
    </row>
    <row r="488" spans="1:50" s="244" customFormat="1" ht="28.5" customHeight="1" thickBot="1">
      <c r="A488" s="526" t="s">
        <v>558</v>
      </c>
      <c r="B488" s="117" t="s">
        <v>160</v>
      </c>
      <c r="C488" s="167" t="s">
        <v>64</v>
      </c>
      <c r="D488" s="118">
        <v>1</v>
      </c>
      <c r="E488" s="15">
        <v>0</v>
      </c>
      <c r="F488" s="90">
        <f t="shared" si="208"/>
        <v>0</v>
      </c>
      <c r="G488" s="152"/>
      <c r="H488" s="152"/>
      <c r="I488" s="152"/>
      <c r="J488" s="152"/>
      <c r="K488" s="90"/>
      <c r="L488" s="152"/>
      <c r="M488" s="7"/>
      <c r="N488" s="152"/>
      <c r="O488" s="406">
        <v>1</v>
      </c>
      <c r="P488" s="415"/>
      <c r="Q488" s="153" t="s">
        <v>148</v>
      </c>
      <c r="S488" s="446" t="s">
        <v>64</v>
      </c>
      <c r="T488" s="118">
        <v>1</v>
      </c>
      <c r="U488" s="436">
        <v>0</v>
      </c>
      <c r="V488" s="432">
        <f t="shared" si="194"/>
        <v>0</v>
      </c>
      <c r="W488" s="432">
        <f t="shared" si="184"/>
        <v>0</v>
      </c>
      <c r="X488" s="432">
        <f t="shared" si="185"/>
        <v>0</v>
      </c>
      <c r="Y488" s="478">
        <f t="shared" si="186"/>
        <v>0</v>
      </c>
      <c r="Z488" s="478">
        <f t="shared" si="187"/>
        <v>0</v>
      </c>
      <c r="AA488" s="478">
        <f t="shared" si="188"/>
        <v>0</v>
      </c>
      <c r="AB488" s="478">
        <f t="shared" si="189"/>
        <v>0</v>
      </c>
      <c r="AC488" s="478">
        <f t="shared" si="190"/>
        <v>0</v>
      </c>
      <c r="AD488" s="478">
        <f t="shared" si="191"/>
        <v>0</v>
      </c>
      <c r="AE488" s="406">
        <v>1</v>
      </c>
      <c r="AF488" s="502">
        <f t="shared" si="192"/>
        <v>0</v>
      </c>
      <c r="AG488" s="172" t="s">
        <v>148</v>
      </c>
      <c r="AI488" s="504">
        <f t="shared" si="193"/>
        <v>0</v>
      </c>
      <c r="AJ488" s="167" t="s">
        <v>64</v>
      </c>
      <c r="AK488" s="118">
        <v>1</v>
      </c>
      <c r="AL488" s="436"/>
      <c r="AM488" s="436"/>
      <c r="AN488" s="436"/>
      <c r="AO488" s="436"/>
      <c r="AP488" s="436"/>
      <c r="AQ488" s="436"/>
      <c r="AR488" s="436"/>
      <c r="AS488" s="436"/>
      <c r="AT488" s="436"/>
      <c r="AU488" s="436"/>
      <c r="AV488" s="406">
        <v>1</v>
      </c>
      <c r="AW488" s="436"/>
      <c r="AX488" s="153" t="s">
        <v>148</v>
      </c>
    </row>
    <row r="489" spans="1:50" s="244" customFormat="1" ht="42.75" customHeight="1">
      <c r="A489" s="527">
        <v>149</v>
      </c>
      <c r="B489" s="158" t="s">
        <v>841</v>
      </c>
      <c r="C489" s="224" t="s">
        <v>64</v>
      </c>
      <c r="D489" s="225">
        <v>1</v>
      </c>
      <c r="E489" s="16">
        <v>4.1314000000000002</v>
      </c>
      <c r="F489" s="143">
        <f t="shared" si="208"/>
        <v>4.1314000000000002</v>
      </c>
      <c r="G489" s="142">
        <f t="shared" si="197"/>
        <v>0.41314000000000006</v>
      </c>
      <c r="H489" s="142">
        <f t="shared" si="198"/>
        <v>4.5445400000000005</v>
      </c>
      <c r="I489" s="142">
        <f t="shared" si="199"/>
        <v>0.36356320000000003</v>
      </c>
      <c r="J489" s="142">
        <f t="shared" si="200"/>
        <v>4.9081032000000002</v>
      </c>
      <c r="K489" s="143">
        <f t="shared" si="201"/>
        <v>0.14724309599999999</v>
      </c>
      <c r="L489" s="142">
        <f t="shared" si="202"/>
        <v>5.0553462960000006</v>
      </c>
      <c r="M489" s="16">
        <f t="shared" si="203"/>
        <v>0.90996233328000009</v>
      </c>
      <c r="N489" s="142">
        <f t="shared" si="204"/>
        <v>5.9653086292800008</v>
      </c>
      <c r="O489" s="402">
        <v>58</v>
      </c>
      <c r="P489" s="400">
        <f t="shared" si="183"/>
        <v>345.98790049824004</v>
      </c>
      <c r="Q489" s="243"/>
      <c r="S489" s="446" t="s">
        <v>64</v>
      </c>
      <c r="T489" s="225">
        <v>1</v>
      </c>
      <c r="U489" s="436">
        <v>5</v>
      </c>
      <c r="V489" s="432">
        <f t="shared" si="194"/>
        <v>5</v>
      </c>
      <c r="W489" s="432">
        <f t="shared" si="184"/>
        <v>0.5</v>
      </c>
      <c r="X489" s="432">
        <f t="shared" si="185"/>
        <v>5.5</v>
      </c>
      <c r="Y489" s="478">
        <f t="shared" si="186"/>
        <v>0.44</v>
      </c>
      <c r="Z489" s="478">
        <f t="shared" si="187"/>
        <v>5.94</v>
      </c>
      <c r="AA489" s="478">
        <f t="shared" si="188"/>
        <v>0.1782</v>
      </c>
      <c r="AB489" s="478">
        <f t="shared" si="189"/>
        <v>6.1182000000000007</v>
      </c>
      <c r="AC489" s="478">
        <f t="shared" si="190"/>
        <v>1.1012760000000001</v>
      </c>
      <c r="AD489" s="478">
        <f t="shared" si="191"/>
        <v>7.2194760000000011</v>
      </c>
      <c r="AE489" s="402">
        <v>58</v>
      </c>
      <c r="AF489" s="502">
        <f t="shared" si="192"/>
        <v>418.72960800000004</v>
      </c>
      <c r="AG489" s="469"/>
      <c r="AI489" s="504">
        <f t="shared" si="193"/>
        <v>-72.741707501760004</v>
      </c>
      <c r="AJ489" s="224" t="s">
        <v>64</v>
      </c>
      <c r="AK489" s="225">
        <v>1</v>
      </c>
      <c r="AL489" s="436"/>
      <c r="AM489" s="436"/>
      <c r="AN489" s="436"/>
      <c r="AO489" s="436"/>
      <c r="AP489" s="436"/>
      <c r="AQ489" s="436"/>
      <c r="AR489" s="436"/>
      <c r="AS489" s="436"/>
      <c r="AT489" s="436"/>
      <c r="AU489" s="436"/>
      <c r="AV489" s="402">
        <v>58</v>
      </c>
      <c r="AW489" s="436"/>
      <c r="AX489" s="243"/>
    </row>
    <row r="490" spans="1:50" s="244" customFormat="1" ht="27.75" customHeight="1" thickBot="1">
      <c r="A490" s="526" t="s">
        <v>561</v>
      </c>
      <c r="B490" s="119" t="s">
        <v>161</v>
      </c>
      <c r="C490" s="35" t="s">
        <v>64</v>
      </c>
      <c r="D490" s="121">
        <v>1</v>
      </c>
      <c r="E490" s="17">
        <v>0</v>
      </c>
      <c r="F490" s="104">
        <f t="shared" si="208"/>
        <v>0</v>
      </c>
      <c r="G490" s="147"/>
      <c r="H490" s="147"/>
      <c r="I490" s="147"/>
      <c r="J490" s="147"/>
      <c r="K490" s="104"/>
      <c r="L490" s="147"/>
      <c r="M490" s="17"/>
      <c r="N490" s="147"/>
      <c r="O490" s="415">
        <v>58</v>
      </c>
      <c r="P490" s="415"/>
      <c r="Q490" s="153" t="s">
        <v>148</v>
      </c>
      <c r="S490" s="446" t="s">
        <v>64</v>
      </c>
      <c r="T490" s="121">
        <v>1</v>
      </c>
      <c r="U490" s="436">
        <v>0</v>
      </c>
      <c r="V490" s="432">
        <f t="shared" si="194"/>
        <v>0</v>
      </c>
      <c r="W490" s="432">
        <f t="shared" si="184"/>
        <v>0</v>
      </c>
      <c r="X490" s="432">
        <f t="shared" si="185"/>
        <v>0</v>
      </c>
      <c r="Y490" s="478">
        <f t="shared" si="186"/>
        <v>0</v>
      </c>
      <c r="Z490" s="478">
        <f t="shared" si="187"/>
        <v>0</v>
      </c>
      <c r="AA490" s="478">
        <f t="shared" si="188"/>
        <v>0</v>
      </c>
      <c r="AB490" s="478">
        <f t="shared" si="189"/>
        <v>0</v>
      </c>
      <c r="AC490" s="478">
        <f t="shared" si="190"/>
        <v>0</v>
      </c>
      <c r="AD490" s="478">
        <f t="shared" si="191"/>
        <v>0</v>
      </c>
      <c r="AE490" s="415">
        <v>58</v>
      </c>
      <c r="AF490" s="502">
        <f t="shared" si="192"/>
        <v>0</v>
      </c>
      <c r="AG490" s="172" t="s">
        <v>148</v>
      </c>
      <c r="AI490" s="504">
        <f t="shared" si="193"/>
        <v>0</v>
      </c>
      <c r="AJ490" s="35" t="s">
        <v>64</v>
      </c>
      <c r="AK490" s="121">
        <v>1</v>
      </c>
      <c r="AL490" s="436"/>
      <c r="AM490" s="436"/>
      <c r="AN490" s="436"/>
      <c r="AO490" s="436"/>
      <c r="AP490" s="436"/>
      <c r="AQ490" s="436"/>
      <c r="AR490" s="436"/>
      <c r="AS490" s="436"/>
      <c r="AT490" s="436"/>
      <c r="AU490" s="436"/>
      <c r="AV490" s="415">
        <v>58</v>
      </c>
      <c r="AW490" s="436"/>
      <c r="AX490" s="153" t="s">
        <v>148</v>
      </c>
    </row>
    <row r="491" spans="1:50" ht="33.75" customHeight="1">
      <c r="A491" s="527">
        <v>150</v>
      </c>
      <c r="B491" s="116" t="s">
        <v>840</v>
      </c>
      <c r="C491" s="5" t="s">
        <v>64</v>
      </c>
      <c r="D491" s="245">
        <v>1</v>
      </c>
      <c r="E491" s="8">
        <v>8.7059999999999995</v>
      </c>
      <c r="F491" s="79">
        <f t="shared" si="208"/>
        <v>8.7059999999999995</v>
      </c>
      <c r="G491" s="149">
        <f t="shared" si="197"/>
        <v>0.87060000000000004</v>
      </c>
      <c r="H491" s="149">
        <f t="shared" si="198"/>
        <v>9.5765999999999991</v>
      </c>
      <c r="I491" s="149">
        <f t="shared" si="199"/>
        <v>0.76612799999999992</v>
      </c>
      <c r="J491" s="149">
        <f t="shared" si="200"/>
        <v>10.342727999999999</v>
      </c>
      <c r="K491" s="79">
        <f t="shared" si="201"/>
        <v>0.31028183999999998</v>
      </c>
      <c r="L491" s="149">
        <f t="shared" si="202"/>
        <v>10.653009839999999</v>
      </c>
      <c r="M491" s="8">
        <f t="shared" si="203"/>
        <v>1.9175417711999998</v>
      </c>
      <c r="N491" s="149">
        <f t="shared" si="204"/>
        <v>12.570551611199999</v>
      </c>
      <c r="O491" s="402">
        <v>145</v>
      </c>
      <c r="P491" s="400">
        <f t="shared" si="183"/>
        <v>1822.7299836239999</v>
      </c>
      <c r="Q491" s="144"/>
      <c r="S491" s="446" t="s">
        <v>64</v>
      </c>
      <c r="T491" s="245">
        <v>1</v>
      </c>
      <c r="U491" s="432">
        <v>8</v>
      </c>
      <c r="V491" s="432">
        <f t="shared" si="194"/>
        <v>8</v>
      </c>
      <c r="W491" s="432">
        <f t="shared" si="184"/>
        <v>0.8</v>
      </c>
      <c r="X491" s="432">
        <f t="shared" si="185"/>
        <v>8.8000000000000007</v>
      </c>
      <c r="Y491" s="478">
        <f t="shared" si="186"/>
        <v>0.70400000000000007</v>
      </c>
      <c r="Z491" s="478">
        <f t="shared" si="187"/>
        <v>9.5040000000000013</v>
      </c>
      <c r="AA491" s="478">
        <f t="shared" si="188"/>
        <v>0.28512000000000004</v>
      </c>
      <c r="AB491" s="478">
        <f t="shared" si="189"/>
        <v>9.7891200000000005</v>
      </c>
      <c r="AC491" s="478">
        <f t="shared" si="190"/>
        <v>1.7620416000000001</v>
      </c>
      <c r="AD491" s="478">
        <f t="shared" si="191"/>
        <v>11.5511616</v>
      </c>
      <c r="AE491" s="402">
        <v>145</v>
      </c>
      <c r="AF491" s="502">
        <f t="shared" si="192"/>
        <v>1674.9184319999999</v>
      </c>
      <c r="AG491" s="66"/>
      <c r="AI491" s="504">
        <f t="shared" si="193"/>
        <v>147.811551624</v>
      </c>
      <c r="AJ491" s="5" t="s">
        <v>64</v>
      </c>
      <c r="AK491" s="245">
        <v>1</v>
      </c>
      <c r="AL491" s="432"/>
      <c r="AM491" s="432"/>
      <c r="AN491" s="432"/>
      <c r="AO491" s="432"/>
      <c r="AP491" s="432"/>
      <c r="AQ491" s="432"/>
      <c r="AR491" s="432"/>
      <c r="AS491" s="432"/>
      <c r="AT491" s="432"/>
      <c r="AU491" s="432"/>
      <c r="AV491" s="402">
        <v>145</v>
      </c>
      <c r="AW491" s="432"/>
      <c r="AX491" s="144"/>
    </row>
    <row r="492" spans="1:50" ht="26.25" customHeight="1" thickBot="1">
      <c r="A492" s="526" t="s">
        <v>562</v>
      </c>
      <c r="B492" s="117" t="s">
        <v>162</v>
      </c>
      <c r="C492" s="167" t="s">
        <v>64</v>
      </c>
      <c r="D492" s="118">
        <v>1</v>
      </c>
      <c r="E492" s="7">
        <v>0</v>
      </c>
      <c r="F492" s="90">
        <f t="shared" si="208"/>
        <v>0</v>
      </c>
      <c r="G492" s="152"/>
      <c r="H492" s="152"/>
      <c r="I492" s="152"/>
      <c r="J492" s="152"/>
      <c r="K492" s="90"/>
      <c r="L492" s="152"/>
      <c r="M492" s="7"/>
      <c r="N492" s="152"/>
      <c r="O492" s="406">
        <v>145</v>
      </c>
      <c r="P492" s="415"/>
      <c r="Q492" s="153" t="s">
        <v>148</v>
      </c>
      <c r="S492" s="446" t="s">
        <v>64</v>
      </c>
      <c r="T492" s="118">
        <v>1</v>
      </c>
      <c r="U492" s="432">
        <v>0</v>
      </c>
      <c r="V492" s="432">
        <f t="shared" si="194"/>
        <v>0</v>
      </c>
      <c r="W492" s="432">
        <f t="shared" si="184"/>
        <v>0</v>
      </c>
      <c r="X492" s="432">
        <f t="shared" si="185"/>
        <v>0</v>
      </c>
      <c r="Y492" s="478">
        <f t="shared" si="186"/>
        <v>0</v>
      </c>
      <c r="Z492" s="478">
        <f t="shared" si="187"/>
        <v>0</v>
      </c>
      <c r="AA492" s="478">
        <f t="shared" si="188"/>
        <v>0</v>
      </c>
      <c r="AB492" s="478">
        <f t="shared" si="189"/>
        <v>0</v>
      </c>
      <c r="AC492" s="478">
        <f t="shared" si="190"/>
        <v>0</v>
      </c>
      <c r="AD492" s="478">
        <f t="shared" si="191"/>
        <v>0</v>
      </c>
      <c r="AE492" s="406">
        <v>145</v>
      </c>
      <c r="AF492" s="502">
        <f t="shared" si="192"/>
        <v>0</v>
      </c>
      <c r="AG492" s="172" t="s">
        <v>148</v>
      </c>
      <c r="AI492" s="504">
        <f t="shared" si="193"/>
        <v>0</v>
      </c>
      <c r="AJ492" s="167" t="s">
        <v>64</v>
      </c>
      <c r="AK492" s="118">
        <v>1</v>
      </c>
      <c r="AL492" s="432"/>
      <c r="AM492" s="432"/>
      <c r="AN492" s="432"/>
      <c r="AO492" s="432"/>
      <c r="AP492" s="432"/>
      <c r="AQ492" s="432"/>
      <c r="AR492" s="432"/>
      <c r="AS492" s="432"/>
      <c r="AT492" s="432"/>
      <c r="AU492" s="432"/>
      <c r="AV492" s="406">
        <v>145</v>
      </c>
      <c r="AW492" s="432"/>
      <c r="AX492" s="153" t="s">
        <v>148</v>
      </c>
    </row>
    <row r="493" spans="1:50" ht="31.5" customHeight="1">
      <c r="A493" s="527">
        <v>151</v>
      </c>
      <c r="B493" s="158" t="s">
        <v>95</v>
      </c>
      <c r="C493" s="224" t="s">
        <v>64</v>
      </c>
      <c r="D493" s="225">
        <v>1</v>
      </c>
      <c r="E493" s="16">
        <v>4.1314000000000002</v>
      </c>
      <c r="F493" s="143">
        <f t="shared" si="208"/>
        <v>4.1314000000000002</v>
      </c>
      <c r="G493" s="142">
        <f t="shared" si="197"/>
        <v>0.41314000000000006</v>
      </c>
      <c r="H493" s="142">
        <f t="shared" si="198"/>
        <v>4.5445400000000005</v>
      </c>
      <c r="I493" s="142">
        <f t="shared" si="199"/>
        <v>0.36356320000000003</v>
      </c>
      <c r="J493" s="142">
        <f t="shared" si="200"/>
        <v>4.9081032000000002</v>
      </c>
      <c r="K493" s="143">
        <f t="shared" si="201"/>
        <v>0.14724309599999999</v>
      </c>
      <c r="L493" s="142">
        <f t="shared" si="202"/>
        <v>5.0553462960000006</v>
      </c>
      <c r="M493" s="16">
        <f t="shared" si="203"/>
        <v>0.90996233328000009</v>
      </c>
      <c r="N493" s="142">
        <f t="shared" si="204"/>
        <v>5.9653086292800008</v>
      </c>
      <c r="O493" s="402">
        <v>70</v>
      </c>
      <c r="P493" s="400">
        <f t="shared" si="183"/>
        <v>417.57160404960007</v>
      </c>
      <c r="Q493" s="144"/>
      <c r="S493" s="446" t="s">
        <v>64</v>
      </c>
      <c r="T493" s="225">
        <v>1</v>
      </c>
      <c r="U493" s="432">
        <v>3</v>
      </c>
      <c r="V493" s="432">
        <f t="shared" si="194"/>
        <v>3</v>
      </c>
      <c r="W493" s="432">
        <f t="shared" si="184"/>
        <v>0.30000000000000004</v>
      </c>
      <c r="X493" s="432">
        <f t="shared" si="185"/>
        <v>3.3</v>
      </c>
      <c r="Y493" s="478">
        <f t="shared" si="186"/>
        <v>0.26400000000000001</v>
      </c>
      <c r="Z493" s="478">
        <f t="shared" si="187"/>
        <v>3.5640000000000001</v>
      </c>
      <c r="AA493" s="478">
        <f t="shared" si="188"/>
        <v>0.10692</v>
      </c>
      <c r="AB493" s="478">
        <f t="shared" si="189"/>
        <v>3.6709200000000002</v>
      </c>
      <c r="AC493" s="478">
        <f t="shared" si="190"/>
        <v>0.66076559999999995</v>
      </c>
      <c r="AD493" s="478">
        <f t="shared" si="191"/>
        <v>4.3316856000000001</v>
      </c>
      <c r="AE493" s="402">
        <v>70</v>
      </c>
      <c r="AF493" s="502">
        <f t="shared" si="192"/>
        <v>303.21799199999998</v>
      </c>
      <c r="AG493" s="66"/>
      <c r="AI493" s="504">
        <f t="shared" si="193"/>
        <v>114.35361204960009</v>
      </c>
      <c r="AJ493" s="224" t="s">
        <v>64</v>
      </c>
      <c r="AK493" s="225">
        <v>1</v>
      </c>
      <c r="AL493" s="432"/>
      <c r="AM493" s="432"/>
      <c r="AN493" s="432"/>
      <c r="AO493" s="432"/>
      <c r="AP493" s="432"/>
      <c r="AQ493" s="432"/>
      <c r="AR493" s="432"/>
      <c r="AS493" s="432"/>
      <c r="AT493" s="432"/>
      <c r="AU493" s="432"/>
      <c r="AV493" s="402">
        <v>70</v>
      </c>
      <c r="AW493" s="432"/>
      <c r="AX493" s="144"/>
    </row>
    <row r="494" spans="1:50" ht="19.5" customHeight="1" thickBot="1">
      <c r="A494" s="526" t="s">
        <v>563</v>
      </c>
      <c r="B494" s="246" t="s">
        <v>163</v>
      </c>
      <c r="C494" s="6" t="s">
        <v>64</v>
      </c>
      <c r="D494" s="102">
        <v>1</v>
      </c>
      <c r="E494" s="17">
        <v>0</v>
      </c>
      <c r="F494" s="104">
        <f t="shared" si="208"/>
        <v>0</v>
      </c>
      <c r="G494" s="147"/>
      <c r="H494" s="147"/>
      <c r="I494" s="147"/>
      <c r="J494" s="147"/>
      <c r="K494" s="104"/>
      <c r="L494" s="147"/>
      <c r="M494" s="17"/>
      <c r="N494" s="147"/>
      <c r="O494" s="415">
        <v>70</v>
      </c>
      <c r="P494" s="415"/>
      <c r="Q494" s="153" t="s">
        <v>148</v>
      </c>
      <c r="S494" s="446" t="s">
        <v>64</v>
      </c>
      <c r="T494" s="102">
        <v>1</v>
      </c>
      <c r="U494" s="432">
        <v>0</v>
      </c>
      <c r="V494" s="432">
        <f t="shared" si="194"/>
        <v>0</v>
      </c>
      <c r="W494" s="432">
        <f t="shared" si="184"/>
        <v>0</v>
      </c>
      <c r="X494" s="432">
        <f t="shared" si="185"/>
        <v>0</v>
      </c>
      <c r="Y494" s="478">
        <f t="shared" si="186"/>
        <v>0</v>
      </c>
      <c r="Z494" s="478">
        <f t="shared" si="187"/>
        <v>0</v>
      </c>
      <c r="AA494" s="478">
        <f t="shared" si="188"/>
        <v>0</v>
      </c>
      <c r="AB494" s="478">
        <f t="shared" si="189"/>
        <v>0</v>
      </c>
      <c r="AC494" s="478">
        <f t="shared" si="190"/>
        <v>0</v>
      </c>
      <c r="AD494" s="478">
        <f t="shared" si="191"/>
        <v>0</v>
      </c>
      <c r="AE494" s="415">
        <v>70</v>
      </c>
      <c r="AF494" s="502">
        <f t="shared" si="192"/>
        <v>0</v>
      </c>
      <c r="AG494" s="172" t="s">
        <v>148</v>
      </c>
      <c r="AI494" s="504">
        <f t="shared" si="193"/>
        <v>0</v>
      </c>
      <c r="AJ494" s="6" t="s">
        <v>64</v>
      </c>
      <c r="AK494" s="102">
        <v>1</v>
      </c>
      <c r="AL494" s="432"/>
      <c r="AM494" s="432"/>
      <c r="AN494" s="432"/>
      <c r="AO494" s="432"/>
      <c r="AP494" s="432"/>
      <c r="AQ494" s="432"/>
      <c r="AR494" s="432"/>
      <c r="AS494" s="432"/>
      <c r="AT494" s="432"/>
      <c r="AU494" s="432"/>
      <c r="AV494" s="415">
        <v>70</v>
      </c>
      <c r="AW494" s="432"/>
      <c r="AX494" s="153" t="s">
        <v>148</v>
      </c>
    </row>
    <row r="495" spans="1:50" ht="35.25" customHeight="1">
      <c r="A495" s="527">
        <v>152</v>
      </c>
      <c r="B495" s="116" t="s">
        <v>93</v>
      </c>
      <c r="C495" s="5" t="s">
        <v>64</v>
      </c>
      <c r="D495" s="245">
        <v>1</v>
      </c>
      <c r="E495" s="8">
        <v>4.1314000000000002</v>
      </c>
      <c r="F495" s="79">
        <f t="shared" si="208"/>
        <v>4.1314000000000002</v>
      </c>
      <c r="G495" s="149">
        <f t="shared" si="197"/>
        <v>0.41314000000000006</v>
      </c>
      <c r="H495" s="149">
        <f t="shared" si="198"/>
        <v>4.5445400000000005</v>
      </c>
      <c r="I495" s="149">
        <f t="shared" si="199"/>
        <v>0.36356320000000003</v>
      </c>
      <c r="J495" s="149">
        <f t="shared" si="200"/>
        <v>4.9081032000000002</v>
      </c>
      <c r="K495" s="79">
        <f t="shared" si="201"/>
        <v>0.14724309599999999</v>
      </c>
      <c r="L495" s="149">
        <f t="shared" si="202"/>
        <v>5.0553462960000006</v>
      </c>
      <c r="M495" s="8">
        <f t="shared" si="203"/>
        <v>0.90996233328000009</v>
      </c>
      <c r="N495" s="149">
        <f t="shared" si="204"/>
        <v>5.9653086292800008</v>
      </c>
      <c r="O495" s="402">
        <v>4</v>
      </c>
      <c r="P495" s="400">
        <f t="shared" si="183"/>
        <v>23.861234517120003</v>
      </c>
      <c r="Q495" s="144"/>
      <c r="S495" s="446" t="s">
        <v>64</v>
      </c>
      <c r="T495" s="245">
        <v>1</v>
      </c>
      <c r="U495" s="432">
        <v>3</v>
      </c>
      <c r="V495" s="432">
        <f t="shared" si="194"/>
        <v>3</v>
      </c>
      <c r="W495" s="432">
        <f t="shared" si="184"/>
        <v>0.30000000000000004</v>
      </c>
      <c r="X495" s="432">
        <f t="shared" si="185"/>
        <v>3.3</v>
      </c>
      <c r="Y495" s="478">
        <f t="shared" si="186"/>
        <v>0.26400000000000001</v>
      </c>
      <c r="Z495" s="478">
        <f t="shared" si="187"/>
        <v>3.5640000000000001</v>
      </c>
      <c r="AA495" s="478">
        <f t="shared" si="188"/>
        <v>0.10692</v>
      </c>
      <c r="AB495" s="478">
        <f t="shared" si="189"/>
        <v>3.6709200000000002</v>
      </c>
      <c r="AC495" s="478">
        <f t="shared" si="190"/>
        <v>0.66076559999999995</v>
      </c>
      <c r="AD495" s="478">
        <f t="shared" si="191"/>
        <v>4.3316856000000001</v>
      </c>
      <c r="AE495" s="402">
        <v>4</v>
      </c>
      <c r="AF495" s="502">
        <f t="shared" si="192"/>
        <v>17.326742400000001</v>
      </c>
      <c r="AG495" s="66"/>
      <c r="AI495" s="504">
        <f t="shared" si="193"/>
        <v>6.5344921171200028</v>
      </c>
      <c r="AJ495" s="5" t="s">
        <v>64</v>
      </c>
      <c r="AK495" s="245">
        <v>1</v>
      </c>
      <c r="AL495" s="432"/>
      <c r="AM495" s="432"/>
      <c r="AN495" s="432"/>
      <c r="AO495" s="432"/>
      <c r="AP495" s="432"/>
      <c r="AQ495" s="432"/>
      <c r="AR495" s="432"/>
      <c r="AS495" s="432"/>
      <c r="AT495" s="432"/>
      <c r="AU495" s="432"/>
      <c r="AV495" s="402">
        <v>4</v>
      </c>
      <c r="AW495" s="432"/>
      <c r="AX495" s="144"/>
    </row>
    <row r="496" spans="1:50" ht="26.25" customHeight="1" thickBot="1">
      <c r="A496" s="526" t="s">
        <v>564</v>
      </c>
      <c r="B496" s="117" t="s">
        <v>94</v>
      </c>
      <c r="C496" s="167" t="s">
        <v>64</v>
      </c>
      <c r="D496" s="118">
        <v>1</v>
      </c>
      <c r="E496" s="15">
        <v>0</v>
      </c>
      <c r="F496" s="90">
        <f t="shared" si="208"/>
        <v>0</v>
      </c>
      <c r="G496" s="152"/>
      <c r="H496" s="152"/>
      <c r="I496" s="152"/>
      <c r="J496" s="152"/>
      <c r="K496" s="90"/>
      <c r="L496" s="152"/>
      <c r="M496" s="7"/>
      <c r="N496" s="152"/>
      <c r="O496" s="406">
        <v>4</v>
      </c>
      <c r="P496" s="415"/>
      <c r="Q496" s="153" t="s">
        <v>148</v>
      </c>
      <c r="S496" s="446" t="s">
        <v>64</v>
      </c>
      <c r="T496" s="118">
        <v>1</v>
      </c>
      <c r="U496" s="432">
        <v>0</v>
      </c>
      <c r="V496" s="432">
        <f t="shared" si="194"/>
        <v>0</v>
      </c>
      <c r="W496" s="432">
        <f t="shared" si="184"/>
        <v>0</v>
      </c>
      <c r="X496" s="432">
        <f t="shared" si="185"/>
        <v>0</v>
      </c>
      <c r="Y496" s="478">
        <f t="shared" si="186"/>
        <v>0</v>
      </c>
      <c r="Z496" s="478">
        <f t="shared" si="187"/>
        <v>0</v>
      </c>
      <c r="AA496" s="478">
        <f t="shared" si="188"/>
        <v>0</v>
      </c>
      <c r="AB496" s="478">
        <f t="shared" si="189"/>
        <v>0</v>
      </c>
      <c r="AC496" s="478">
        <f t="shared" si="190"/>
        <v>0</v>
      </c>
      <c r="AD496" s="478">
        <f t="shared" si="191"/>
        <v>0</v>
      </c>
      <c r="AE496" s="406">
        <v>4</v>
      </c>
      <c r="AF496" s="502">
        <f t="shared" si="192"/>
        <v>0</v>
      </c>
      <c r="AG496" s="172" t="s">
        <v>148</v>
      </c>
      <c r="AI496" s="504">
        <f t="shared" si="193"/>
        <v>0</v>
      </c>
      <c r="AJ496" s="167" t="s">
        <v>64</v>
      </c>
      <c r="AK496" s="118">
        <v>1</v>
      </c>
      <c r="AL496" s="432"/>
      <c r="AM496" s="432"/>
      <c r="AN496" s="432"/>
      <c r="AO496" s="432"/>
      <c r="AP496" s="432"/>
      <c r="AQ496" s="432"/>
      <c r="AR496" s="432"/>
      <c r="AS496" s="432"/>
      <c r="AT496" s="432"/>
      <c r="AU496" s="432"/>
      <c r="AV496" s="406">
        <v>4</v>
      </c>
      <c r="AW496" s="432"/>
      <c r="AX496" s="153" t="s">
        <v>148</v>
      </c>
    </row>
    <row r="497" spans="1:50" ht="27" customHeight="1">
      <c r="A497" s="527">
        <v>153</v>
      </c>
      <c r="B497" s="158" t="s">
        <v>96</v>
      </c>
      <c r="C497" s="224" t="s">
        <v>64</v>
      </c>
      <c r="D497" s="225">
        <v>1</v>
      </c>
      <c r="E497" s="16">
        <v>4.1314000000000002</v>
      </c>
      <c r="F497" s="143">
        <f>D497*E497</f>
        <v>4.1314000000000002</v>
      </c>
      <c r="G497" s="142">
        <f t="shared" si="197"/>
        <v>0.41314000000000006</v>
      </c>
      <c r="H497" s="142">
        <f t="shared" si="198"/>
        <v>4.5445400000000005</v>
      </c>
      <c r="I497" s="142">
        <f t="shared" si="199"/>
        <v>0.36356320000000003</v>
      </c>
      <c r="J497" s="142">
        <f t="shared" si="200"/>
        <v>4.9081032000000002</v>
      </c>
      <c r="K497" s="143">
        <f t="shared" si="201"/>
        <v>0.14724309599999999</v>
      </c>
      <c r="L497" s="142">
        <f t="shared" si="202"/>
        <v>5.0553462960000006</v>
      </c>
      <c r="M497" s="16">
        <f t="shared" si="203"/>
        <v>0.90996233328000009</v>
      </c>
      <c r="N497" s="142">
        <f t="shared" si="204"/>
        <v>5.9653086292800008</v>
      </c>
      <c r="O497" s="402">
        <v>1</v>
      </c>
      <c r="P497" s="400">
        <f>O497*N497</f>
        <v>5.9653086292800008</v>
      </c>
      <c r="Q497" s="144"/>
      <c r="S497" s="446" t="s">
        <v>64</v>
      </c>
      <c r="T497" s="225">
        <v>1</v>
      </c>
      <c r="U497" s="432">
        <v>3</v>
      </c>
      <c r="V497" s="432">
        <f t="shared" si="194"/>
        <v>3</v>
      </c>
      <c r="W497" s="432">
        <f t="shared" si="184"/>
        <v>0.30000000000000004</v>
      </c>
      <c r="X497" s="432">
        <f t="shared" si="185"/>
        <v>3.3</v>
      </c>
      <c r="Y497" s="478">
        <f t="shared" si="186"/>
        <v>0.26400000000000001</v>
      </c>
      <c r="Z497" s="478">
        <f t="shared" si="187"/>
        <v>3.5640000000000001</v>
      </c>
      <c r="AA497" s="478">
        <f t="shared" si="188"/>
        <v>0.10692</v>
      </c>
      <c r="AB497" s="478">
        <f t="shared" si="189"/>
        <v>3.6709200000000002</v>
      </c>
      <c r="AC497" s="478">
        <f t="shared" si="190"/>
        <v>0.66076559999999995</v>
      </c>
      <c r="AD497" s="478">
        <f t="shared" si="191"/>
        <v>4.3316856000000001</v>
      </c>
      <c r="AE497" s="402">
        <v>1</v>
      </c>
      <c r="AF497" s="502">
        <f t="shared" si="192"/>
        <v>4.3316856000000001</v>
      </c>
      <c r="AG497" s="66"/>
      <c r="AI497" s="504">
        <f t="shared" si="193"/>
        <v>1.6336230292800007</v>
      </c>
      <c r="AJ497" s="224" t="s">
        <v>64</v>
      </c>
      <c r="AK497" s="225">
        <v>1</v>
      </c>
      <c r="AL497" s="432"/>
      <c r="AM497" s="432"/>
      <c r="AN497" s="432"/>
      <c r="AO497" s="432"/>
      <c r="AP497" s="432"/>
      <c r="AQ497" s="432"/>
      <c r="AR497" s="432"/>
      <c r="AS497" s="432"/>
      <c r="AT497" s="432"/>
      <c r="AU497" s="432"/>
      <c r="AV497" s="402">
        <v>1</v>
      </c>
      <c r="AW497" s="432"/>
      <c r="AX497" s="144"/>
    </row>
    <row r="498" spans="1:50" ht="26.25" customHeight="1" thickBot="1">
      <c r="A498" s="526" t="s">
        <v>565</v>
      </c>
      <c r="B498" s="119" t="s">
        <v>149</v>
      </c>
      <c r="C498" s="35" t="s">
        <v>64</v>
      </c>
      <c r="D498" s="121">
        <v>1</v>
      </c>
      <c r="E498" s="17">
        <v>0</v>
      </c>
      <c r="F498" s="104">
        <f>D498*E498</f>
        <v>0</v>
      </c>
      <c r="G498" s="147"/>
      <c r="H498" s="147"/>
      <c r="I498" s="147"/>
      <c r="J498" s="147"/>
      <c r="K498" s="104"/>
      <c r="L498" s="147"/>
      <c r="M498" s="17"/>
      <c r="N498" s="147"/>
      <c r="O498" s="415">
        <v>1</v>
      </c>
      <c r="P498" s="415"/>
      <c r="Q498" s="153" t="s">
        <v>148</v>
      </c>
      <c r="S498" s="446" t="s">
        <v>64</v>
      </c>
      <c r="T498" s="121">
        <v>1</v>
      </c>
      <c r="U498" s="432">
        <v>0</v>
      </c>
      <c r="V498" s="432">
        <f t="shared" si="194"/>
        <v>0</v>
      </c>
      <c r="W498" s="432">
        <f t="shared" si="184"/>
        <v>0</v>
      </c>
      <c r="X498" s="432">
        <f t="shared" si="185"/>
        <v>0</v>
      </c>
      <c r="Y498" s="478">
        <f t="shared" si="186"/>
        <v>0</v>
      </c>
      <c r="Z498" s="478">
        <f t="shared" si="187"/>
        <v>0</v>
      </c>
      <c r="AA498" s="478">
        <f t="shared" si="188"/>
        <v>0</v>
      </c>
      <c r="AB498" s="478">
        <f t="shared" si="189"/>
        <v>0</v>
      </c>
      <c r="AC498" s="478">
        <f t="shared" si="190"/>
        <v>0</v>
      </c>
      <c r="AD498" s="478">
        <f t="shared" si="191"/>
        <v>0</v>
      </c>
      <c r="AE498" s="415">
        <v>1</v>
      </c>
      <c r="AF498" s="502">
        <f t="shared" si="192"/>
        <v>0</v>
      </c>
      <c r="AG498" s="172" t="s">
        <v>148</v>
      </c>
      <c r="AI498" s="504">
        <f t="shared" si="193"/>
        <v>0</v>
      </c>
      <c r="AJ498" s="35" t="s">
        <v>64</v>
      </c>
      <c r="AK498" s="121">
        <v>1</v>
      </c>
      <c r="AL498" s="432"/>
      <c r="AM498" s="432"/>
      <c r="AN498" s="432"/>
      <c r="AO498" s="432"/>
      <c r="AP498" s="432"/>
      <c r="AQ498" s="432"/>
      <c r="AR498" s="432"/>
      <c r="AS498" s="432"/>
      <c r="AT498" s="432"/>
      <c r="AU498" s="432"/>
      <c r="AV498" s="415">
        <v>1</v>
      </c>
      <c r="AW498" s="432"/>
      <c r="AX498" s="153" t="s">
        <v>148</v>
      </c>
    </row>
    <row r="499" spans="1:50" s="244" customFormat="1" ht="31.5" customHeight="1">
      <c r="A499" s="527">
        <v>154</v>
      </c>
      <c r="B499" s="154" t="s">
        <v>97</v>
      </c>
      <c r="C499" s="232" t="s">
        <v>4</v>
      </c>
      <c r="D499" s="233">
        <v>1</v>
      </c>
      <c r="E499" s="11">
        <v>39.719999999999992</v>
      </c>
      <c r="F499" s="247">
        <f t="shared" ref="F499:F500" si="209">E499*D499</f>
        <v>39.719999999999992</v>
      </c>
      <c r="G499" s="149">
        <f t="shared" si="197"/>
        <v>3.9719999999999995</v>
      </c>
      <c r="H499" s="149">
        <f t="shared" si="198"/>
        <v>43.691999999999993</v>
      </c>
      <c r="I499" s="149">
        <f t="shared" si="199"/>
        <v>3.4953599999999994</v>
      </c>
      <c r="J499" s="149">
        <f t="shared" si="200"/>
        <v>47.187359999999991</v>
      </c>
      <c r="K499" s="79">
        <f t="shared" si="201"/>
        <v>1.4156207999999997</v>
      </c>
      <c r="L499" s="149">
        <f t="shared" si="202"/>
        <v>48.60298079999999</v>
      </c>
      <c r="M499" s="8">
        <f t="shared" si="203"/>
        <v>8.7485365439999985</v>
      </c>
      <c r="N499" s="149">
        <f t="shared" si="204"/>
        <v>57.351517343999987</v>
      </c>
      <c r="O499" s="402">
        <v>4</v>
      </c>
      <c r="P499" s="400">
        <f t="shared" si="183"/>
        <v>229.40606937599995</v>
      </c>
      <c r="Q499" s="243"/>
      <c r="S499" s="447" t="s">
        <v>4</v>
      </c>
      <c r="T499" s="233">
        <v>1</v>
      </c>
      <c r="U499" s="436">
        <v>50</v>
      </c>
      <c r="V499" s="432">
        <f t="shared" si="194"/>
        <v>50</v>
      </c>
      <c r="W499" s="432">
        <f t="shared" si="184"/>
        <v>5</v>
      </c>
      <c r="X499" s="432">
        <f t="shared" si="185"/>
        <v>55</v>
      </c>
      <c r="Y499" s="478">
        <f t="shared" si="186"/>
        <v>4.4000000000000004</v>
      </c>
      <c r="Z499" s="478">
        <f t="shared" si="187"/>
        <v>59.4</v>
      </c>
      <c r="AA499" s="478">
        <f t="shared" si="188"/>
        <v>1.7819999999999998</v>
      </c>
      <c r="AB499" s="478">
        <f t="shared" si="189"/>
        <v>61.181999999999995</v>
      </c>
      <c r="AC499" s="478">
        <f t="shared" si="190"/>
        <v>11.012759999999998</v>
      </c>
      <c r="AD499" s="478">
        <f t="shared" si="191"/>
        <v>72.194759999999988</v>
      </c>
      <c r="AE499" s="402">
        <v>4</v>
      </c>
      <c r="AF499" s="502">
        <f t="shared" si="192"/>
        <v>288.77903999999995</v>
      </c>
      <c r="AG499" s="469"/>
      <c r="AI499" s="504">
        <f t="shared" si="193"/>
        <v>-59.372970624000004</v>
      </c>
      <c r="AJ499" s="232" t="s">
        <v>4</v>
      </c>
      <c r="AK499" s="233">
        <v>1</v>
      </c>
      <c r="AL499" s="436"/>
      <c r="AM499" s="436"/>
      <c r="AN499" s="436"/>
      <c r="AO499" s="436"/>
      <c r="AP499" s="436"/>
      <c r="AQ499" s="436"/>
      <c r="AR499" s="436"/>
      <c r="AS499" s="436"/>
      <c r="AT499" s="436"/>
      <c r="AU499" s="436"/>
      <c r="AV499" s="402">
        <v>4</v>
      </c>
      <c r="AW499" s="436"/>
      <c r="AX499" s="243"/>
    </row>
    <row r="500" spans="1:50" s="244" customFormat="1" ht="31.5" customHeight="1" thickBot="1">
      <c r="A500" s="526" t="s">
        <v>566</v>
      </c>
      <c r="B500" s="67" t="s">
        <v>150</v>
      </c>
      <c r="C500" s="236" t="s">
        <v>4</v>
      </c>
      <c r="D500" s="25">
        <v>1</v>
      </c>
      <c r="E500" s="14">
        <v>0</v>
      </c>
      <c r="F500" s="237">
        <f t="shared" si="209"/>
        <v>0</v>
      </c>
      <c r="G500" s="152"/>
      <c r="H500" s="152"/>
      <c r="I500" s="152"/>
      <c r="J500" s="152"/>
      <c r="K500" s="90"/>
      <c r="L500" s="152"/>
      <c r="M500" s="7"/>
      <c r="N500" s="152"/>
      <c r="O500" s="406">
        <v>4</v>
      </c>
      <c r="P500" s="415"/>
      <c r="Q500" s="153" t="s">
        <v>148</v>
      </c>
      <c r="S500" s="447" t="s">
        <v>4</v>
      </c>
      <c r="T500" s="25">
        <v>1</v>
      </c>
      <c r="U500" s="436">
        <v>0</v>
      </c>
      <c r="V500" s="432">
        <f t="shared" si="194"/>
        <v>0</v>
      </c>
      <c r="W500" s="432">
        <f t="shared" si="184"/>
        <v>0</v>
      </c>
      <c r="X500" s="432">
        <f t="shared" si="185"/>
        <v>0</v>
      </c>
      <c r="Y500" s="478">
        <f t="shared" si="186"/>
        <v>0</v>
      </c>
      <c r="Z500" s="478">
        <f t="shared" si="187"/>
        <v>0</v>
      </c>
      <c r="AA500" s="478">
        <f t="shared" si="188"/>
        <v>0</v>
      </c>
      <c r="AB500" s="478">
        <f t="shared" si="189"/>
        <v>0</v>
      </c>
      <c r="AC500" s="478">
        <f t="shared" si="190"/>
        <v>0</v>
      </c>
      <c r="AD500" s="478">
        <f t="shared" si="191"/>
        <v>0</v>
      </c>
      <c r="AE500" s="406">
        <v>4</v>
      </c>
      <c r="AF500" s="502">
        <f t="shared" si="192"/>
        <v>0</v>
      </c>
      <c r="AG500" s="172" t="s">
        <v>148</v>
      </c>
      <c r="AI500" s="504">
        <f t="shared" si="193"/>
        <v>0</v>
      </c>
      <c r="AJ500" s="236" t="s">
        <v>4</v>
      </c>
      <c r="AK500" s="25">
        <v>1</v>
      </c>
      <c r="AL500" s="436"/>
      <c r="AM500" s="436"/>
      <c r="AN500" s="436"/>
      <c r="AO500" s="436"/>
      <c r="AP500" s="436"/>
      <c r="AQ500" s="436"/>
      <c r="AR500" s="436"/>
      <c r="AS500" s="436"/>
      <c r="AT500" s="436"/>
      <c r="AU500" s="436"/>
      <c r="AV500" s="406">
        <v>4</v>
      </c>
      <c r="AW500" s="436"/>
      <c r="AX500" s="153" t="s">
        <v>148</v>
      </c>
    </row>
    <row r="501" spans="1:50" s="244" customFormat="1" ht="31.5" customHeight="1">
      <c r="A501" s="527">
        <v>155</v>
      </c>
      <c r="B501" s="209" t="s">
        <v>98</v>
      </c>
      <c r="C501" s="238" t="s">
        <v>4</v>
      </c>
      <c r="D501" s="248">
        <v>1</v>
      </c>
      <c r="E501" s="26">
        <v>8.7059999999999995</v>
      </c>
      <c r="F501" s="249">
        <f>D501*E501</f>
        <v>8.7059999999999995</v>
      </c>
      <c r="G501" s="142">
        <f t="shared" si="197"/>
        <v>0.87060000000000004</v>
      </c>
      <c r="H501" s="142">
        <f t="shared" si="198"/>
        <v>9.5765999999999991</v>
      </c>
      <c r="I501" s="142">
        <f t="shared" si="199"/>
        <v>0.76612799999999992</v>
      </c>
      <c r="J501" s="142">
        <f t="shared" si="200"/>
        <v>10.342727999999999</v>
      </c>
      <c r="K501" s="143">
        <f t="shared" si="201"/>
        <v>0.31028183999999998</v>
      </c>
      <c r="L501" s="142">
        <f t="shared" si="202"/>
        <v>10.653009839999999</v>
      </c>
      <c r="M501" s="16">
        <f t="shared" si="203"/>
        <v>1.9175417711999998</v>
      </c>
      <c r="N501" s="142">
        <f t="shared" si="204"/>
        <v>12.570551611199999</v>
      </c>
      <c r="O501" s="402">
        <v>1</v>
      </c>
      <c r="P501" s="400">
        <f t="shared" si="183"/>
        <v>12.570551611199999</v>
      </c>
      <c r="Q501" s="243"/>
      <c r="S501" s="447" t="s">
        <v>4</v>
      </c>
      <c r="T501" s="248">
        <v>1</v>
      </c>
      <c r="U501" s="436">
        <v>8</v>
      </c>
      <c r="V501" s="432">
        <f t="shared" si="194"/>
        <v>8</v>
      </c>
      <c r="W501" s="432">
        <f t="shared" si="184"/>
        <v>0.8</v>
      </c>
      <c r="X501" s="432">
        <f t="shared" si="185"/>
        <v>8.8000000000000007</v>
      </c>
      <c r="Y501" s="478">
        <f t="shared" si="186"/>
        <v>0.70400000000000007</v>
      </c>
      <c r="Z501" s="478">
        <f t="shared" si="187"/>
        <v>9.5040000000000013</v>
      </c>
      <c r="AA501" s="478">
        <f t="shared" si="188"/>
        <v>0.28512000000000004</v>
      </c>
      <c r="AB501" s="478">
        <f t="shared" si="189"/>
        <v>9.7891200000000005</v>
      </c>
      <c r="AC501" s="478">
        <f t="shared" si="190"/>
        <v>1.7620416000000001</v>
      </c>
      <c r="AD501" s="478">
        <f t="shared" si="191"/>
        <v>11.5511616</v>
      </c>
      <c r="AE501" s="402">
        <v>1</v>
      </c>
      <c r="AF501" s="502">
        <f t="shared" si="192"/>
        <v>11.5511616</v>
      </c>
      <c r="AG501" s="469"/>
      <c r="AI501" s="504">
        <f t="shared" si="193"/>
        <v>1.0193900111999987</v>
      </c>
      <c r="AJ501" s="238" t="s">
        <v>4</v>
      </c>
      <c r="AK501" s="248">
        <v>1</v>
      </c>
      <c r="AL501" s="436"/>
      <c r="AM501" s="436"/>
      <c r="AN501" s="436"/>
      <c r="AO501" s="436"/>
      <c r="AP501" s="436"/>
      <c r="AQ501" s="436"/>
      <c r="AR501" s="436"/>
      <c r="AS501" s="436"/>
      <c r="AT501" s="436"/>
      <c r="AU501" s="436"/>
      <c r="AV501" s="402">
        <v>1</v>
      </c>
      <c r="AW501" s="436"/>
      <c r="AX501" s="243"/>
    </row>
    <row r="502" spans="1:50" s="244" customFormat="1" ht="36.75" customHeight="1" thickBot="1">
      <c r="A502" s="550" t="s">
        <v>567</v>
      </c>
      <c r="B502" s="145" t="s">
        <v>99</v>
      </c>
      <c r="C502" s="241" t="s">
        <v>4</v>
      </c>
      <c r="D502" s="38">
        <v>1</v>
      </c>
      <c r="E502" s="38">
        <v>0</v>
      </c>
      <c r="F502" s="250">
        <f>D502*E502</f>
        <v>0</v>
      </c>
      <c r="G502" s="147"/>
      <c r="H502" s="147"/>
      <c r="I502" s="147"/>
      <c r="J502" s="147"/>
      <c r="K502" s="104"/>
      <c r="L502" s="147"/>
      <c r="M502" s="17"/>
      <c r="N502" s="147"/>
      <c r="O502" s="404">
        <v>1</v>
      </c>
      <c r="P502" s="415"/>
      <c r="Q502" s="148" t="s">
        <v>148</v>
      </c>
      <c r="S502" s="447" t="s">
        <v>4</v>
      </c>
      <c r="T502" s="38">
        <v>1</v>
      </c>
      <c r="U502" s="436">
        <v>0</v>
      </c>
      <c r="V502" s="432">
        <f t="shared" si="194"/>
        <v>0</v>
      </c>
      <c r="W502" s="432">
        <f t="shared" si="184"/>
        <v>0</v>
      </c>
      <c r="X502" s="432">
        <f t="shared" si="185"/>
        <v>0</v>
      </c>
      <c r="Y502" s="478">
        <f t="shared" si="186"/>
        <v>0</v>
      </c>
      <c r="Z502" s="478">
        <f t="shared" si="187"/>
        <v>0</v>
      </c>
      <c r="AA502" s="478">
        <f t="shared" si="188"/>
        <v>0</v>
      </c>
      <c r="AB502" s="478">
        <f t="shared" si="189"/>
        <v>0</v>
      </c>
      <c r="AC502" s="478">
        <f t="shared" si="190"/>
        <v>0</v>
      </c>
      <c r="AD502" s="478">
        <f t="shared" si="191"/>
        <v>0</v>
      </c>
      <c r="AE502" s="404">
        <v>1</v>
      </c>
      <c r="AF502" s="502">
        <f t="shared" si="192"/>
        <v>0</v>
      </c>
      <c r="AG502" s="172" t="s">
        <v>148</v>
      </c>
      <c r="AI502" s="504">
        <f t="shared" si="193"/>
        <v>0</v>
      </c>
      <c r="AJ502" s="241" t="s">
        <v>4</v>
      </c>
      <c r="AK502" s="38">
        <v>1</v>
      </c>
      <c r="AL502" s="436"/>
      <c r="AM502" s="436"/>
      <c r="AN502" s="436"/>
      <c r="AO502" s="436"/>
      <c r="AP502" s="436"/>
      <c r="AQ502" s="436"/>
      <c r="AR502" s="436"/>
      <c r="AS502" s="436"/>
      <c r="AT502" s="436"/>
      <c r="AU502" s="436"/>
      <c r="AV502" s="404">
        <v>1</v>
      </c>
      <c r="AW502" s="436"/>
      <c r="AX502" s="148" t="s">
        <v>148</v>
      </c>
    </row>
    <row r="503" spans="1:50" s="253" customFormat="1" ht="41.25" customHeight="1">
      <c r="A503" s="547">
        <v>156</v>
      </c>
      <c r="B503" s="116" t="s">
        <v>10</v>
      </c>
      <c r="C503" s="5" t="s">
        <v>4</v>
      </c>
      <c r="D503" s="251">
        <v>1</v>
      </c>
      <c r="E503" s="21">
        <v>14.979999999999999</v>
      </c>
      <c r="F503" s="200">
        <f t="shared" ref="F503:F504" si="210">D503*E503</f>
        <v>14.979999999999999</v>
      </c>
      <c r="G503" s="149">
        <f t="shared" si="197"/>
        <v>1.498</v>
      </c>
      <c r="H503" s="149">
        <f t="shared" si="198"/>
        <v>16.477999999999998</v>
      </c>
      <c r="I503" s="149">
        <f t="shared" si="199"/>
        <v>1.3182399999999999</v>
      </c>
      <c r="J503" s="149">
        <f t="shared" si="200"/>
        <v>17.796239999999997</v>
      </c>
      <c r="K503" s="79">
        <f t="shared" si="201"/>
        <v>0.5338871999999999</v>
      </c>
      <c r="L503" s="149">
        <f t="shared" si="202"/>
        <v>18.330127199999996</v>
      </c>
      <c r="M503" s="8">
        <f t="shared" si="203"/>
        <v>3.2994228959999994</v>
      </c>
      <c r="N503" s="149">
        <f t="shared" si="204"/>
        <v>21.629550095999996</v>
      </c>
      <c r="O503" s="399">
        <v>1</v>
      </c>
      <c r="P503" s="400">
        <f t="shared" si="183"/>
        <v>21.629550095999996</v>
      </c>
      <c r="Q503" s="273"/>
      <c r="S503" s="446" t="s">
        <v>4</v>
      </c>
      <c r="T503" s="251">
        <v>1</v>
      </c>
      <c r="U503" s="437">
        <v>10</v>
      </c>
      <c r="V503" s="432">
        <f t="shared" si="194"/>
        <v>10</v>
      </c>
      <c r="W503" s="432">
        <f t="shared" si="184"/>
        <v>1</v>
      </c>
      <c r="X503" s="432">
        <f t="shared" si="185"/>
        <v>11</v>
      </c>
      <c r="Y503" s="478">
        <f t="shared" si="186"/>
        <v>0.88</v>
      </c>
      <c r="Z503" s="478">
        <f t="shared" si="187"/>
        <v>11.88</v>
      </c>
      <c r="AA503" s="478">
        <f t="shared" si="188"/>
        <v>0.35639999999999999</v>
      </c>
      <c r="AB503" s="478">
        <f t="shared" si="189"/>
        <v>12.236400000000001</v>
      </c>
      <c r="AC503" s="478">
        <f t="shared" si="190"/>
        <v>2.2025520000000003</v>
      </c>
      <c r="AD503" s="478">
        <f t="shared" si="191"/>
        <v>14.438952000000002</v>
      </c>
      <c r="AE503" s="399">
        <v>1</v>
      </c>
      <c r="AF503" s="502">
        <f t="shared" si="192"/>
        <v>14.438952000000002</v>
      </c>
      <c r="AG503" s="470"/>
      <c r="AI503" s="504">
        <f t="shared" si="193"/>
        <v>7.1905980959999933</v>
      </c>
      <c r="AJ503" s="5" t="s">
        <v>4</v>
      </c>
      <c r="AK503" s="251">
        <v>1</v>
      </c>
      <c r="AL503" s="437"/>
      <c r="AM503" s="437"/>
      <c r="AN503" s="437"/>
      <c r="AO503" s="437"/>
      <c r="AP503" s="437"/>
      <c r="AQ503" s="437"/>
      <c r="AR503" s="437"/>
      <c r="AS503" s="437"/>
      <c r="AT503" s="437"/>
      <c r="AU503" s="437"/>
      <c r="AV503" s="399">
        <v>1</v>
      </c>
      <c r="AW503" s="437"/>
      <c r="AX503" s="273"/>
    </row>
    <row r="504" spans="1:50" s="253" customFormat="1" ht="38.25" customHeight="1" thickBot="1">
      <c r="A504" s="526" t="s">
        <v>568</v>
      </c>
      <c r="B504" s="94" t="s">
        <v>151</v>
      </c>
      <c r="C504" s="274" t="s">
        <v>4</v>
      </c>
      <c r="D504" s="23">
        <v>1</v>
      </c>
      <c r="E504" s="23">
        <v>0</v>
      </c>
      <c r="F504" s="254">
        <f t="shared" si="210"/>
        <v>0</v>
      </c>
      <c r="G504" s="152"/>
      <c r="H504" s="152"/>
      <c r="I504" s="152"/>
      <c r="J504" s="152"/>
      <c r="K504" s="90"/>
      <c r="L504" s="152"/>
      <c r="M504" s="7"/>
      <c r="N504" s="152"/>
      <c r="O504" s="406">
        <v>1</v>
      </c>
      <c r="P504" s="415"/>
      <c r="Q504" s="153" t="s">
        <v>148</v>
      </c>
      <c r="S504" s="471" t="s">
        <v>4</v>
      </c>
      <c r="T504" s="23">
        <v>1</v>
      </c>
      <c r="U504" s="437">
        <v>0</v>
      </c>
      <c r="V504" s="432">
        <f t="shared" si="194"/>
        <v>0</v>
      </c>
      <c r="W504" s="432">
        <f t="shared" si="184"/>
        <v>0</v>
      </c>
      <c r="X504" s="432">
        <f t="shared" si="185"/>
        <v>0</v>
      </c>
      <c r="Y504" s="478">
        <f t="shared" si="186"/>
        <v>0</v>
      </c>
      <c r="Z504" s="478">
        <f t="shared" si="187"/>
        <v>0</v>
      </c>
      <c r="AA504" s="478">
        <f t="shared" si="188"/>
        <v>0</v>
      </c>
      <c r="AB504" s="478">
        <f t="shared" si="189"/>
        <v>0</v>
      </c>
      <c r="AC504" s="478">
        <f t="shared" si="190"/>
        <v>0</v>
      </c>
      <c r="AD504" s="478">
        <f t="shared" si="191"/>
        <v>0</v>
      </c>
      <c r="AE504" s="406">
        <v>1</v>
      </c>
      <c r="AF504" s="502">
        <f t="shared" si="192"/>
        <v>0</v>
      </c>
      <c r="AG504" s="172" t="s">
        <v>148</v>
      </c>
      <c r="AI504" s="504">
        <f t="shared" si="193"/>
        <v>0</v>
      </c>
      <c r="AJ504" s="274" t="s">
        <v>4</v>
      </c>
      <c r="AK504" s="23">
        <v>1</v>
      </c>
      <c r="AL504" s="437"/>
      <c r="AM504" s="437"/>
      <c r="AN504" s="437"/>
      <c r="AO504" s="437"/>
      <c r="AP504" s="437"/>
      <c r="AQ504" s="437"/>
      <c r="AR504" s="437"/>
      <c r="AS504" s="437"/>
      <c r="AT504" s="437"/>
      <c r="AU504" s="437"/>
      <c r="AV504" s="406">
        <v>1</v>
      </c>
      <c r="AW504" s="437"/>
      <c r="AX504" s="153" t="s">
        <v>148</v>
      </c>
    </row>
    <row r="505" spans="1:50" s="244" customFormat="1" ht="31.5" customHeight="1">
      <c r="A505" s="527">
        <v>157</v>
      </c>
      <c r="B505" s="154" t="s">
        <v>788</v>
      </c>
      <c r="C505" s="232" t="s">
        <v>4</v>
      </c>
      <c r="D505" s="251">
        <v>1</v>
      </c>
      <c r="E505" s="19">
        <v>8.7059999999999995</v>
      </c>
      <c r="F505" s="200">
        <f>D505*E505</f>
        <v>8.7059999999999995</v>
      </c>
      <c r="G505" s="149">
        <f t="shared" si="197"/>
        <v>0.87060000000000004</v>
      </c>
      <c r="H505" s="149">
        <f t="shared" si="198"/>
        <v>9.5765999999999991</v>
      </c>
      <c r="I505" s="149">
        <f t="shared" si="199"/>
        <v>0.76612799999999992</v>
      </c>
      <c r="J505" s="149">
        <f t="shared" si="200"/>
        <v>10.342727999999999</v>
      </c>
      <c r="K505" s="79">
        <f t="shared" si="201"/>
        <v>0.31028183999999998</v>
      </c>
      <c r="L505" s="149">
        <f t="shared" si="202"/>
        <v>10.653009839999999</v>
      </c>
      <c r="M505" s="8">
        <f t="shared" si="203"/>
        <v>1.9175417711999998</v>
      </c>
      <c r="N505" s="149">
        <f t="shared" si="204"/>
        <v>12.570551611199999</v>
      </c>
      <c r="O505" s="402">
        <v>23</v>
      </c>
      <c r="P505" s="400">
        <f t="shared" si="183"/>
        <v>289.12268705759999</v>
      </c>
      <c r="Q505" s="243"/>
      <c r="S505" s="447" t="s">
        <v>4</v>
      </c>
      <c r="T505" s="251">
        <v>1</v>
      </c>
      <c r="U505" s="436">
        <v>15</v>
      </c>
      <c r="V505" s="432">
        <f t="shared" si="194"/>
        <v>15</v>
      </c>
      <c r="W505" s="432">
        <f t="shared" si="184"/>
        <v>1.5</v>
      </c>
      <c r="X505" s="432">
        <f t="shared" si="185"/>
        <v>16.5</v>
      </c>
      <c r="Y505" s="478">
        <f t="shared" si="186"/>
        <v>1.32</v>
      </c>
      <c r="Z505" s="478">
        <f t="shared" si="187"/>
        <v>17.82</v>
      </c>
      <c r="AA505" s="478">
        <f t="shared" si="188"/>
        <v>0.53459999999999996</v>
      </c>
      <c r="AB505" s="478">
        <f t="shared" si="189"/>
        <v>18.354600000000001</v>
      </c>
      <c r="AC505" s="478">
        <f t="shared" si="190"/>
        <v>3.3038280000000002</v>
      </c>
      <c r="AD505" s="478">
        <f t="shared" si="191"/>
        <v>21.658428000000001</v>
      </c>
      <c r="AE505" s="402">
        <v>23</v>
      </c>
      <c r="AF505" s="502">
        <f t="shared" si="192"/>
        <v>498.143844</v>
      </c>
      <c r="AG505" s="469"/>
      <c r="AI505" s="504">
        <f t="shared" si="193"/>
        <v>-209.02115694240001</v>
      </c>
      <c r="AJ505" s="232" t="s">
        <v>4</v>
      </c>
      <c r="AK505" s="251">
        <v>1</v>
      </c>
      <c r="AL505" s="436"/>
      <c r="AM505" s="436"/>
      <c r="AN505" s="436"/>
      <c r="AO505" s="436"/>
      <c r="AP505" s="436"/>
      <c r="AQ505" s="436"/>
      <c r="AR505" s="436"/>
      <c r="AS505" s="436"/>
      <c r="AT505" s="436"/>
      <c r="AU505" s="436"/>
      <c r="AV505" s="402">
        <v>23</v>
      </c>
      <c r="AW505" s="436"/>
      <c r="AX505" s="243"/>
    </row>
    <row r="506" spans="1:50" s="244" customFormat="1" ht="27.75" customHeight="1" thickBot="1">
      <c r="A506" s="526" t="s">
        <v>569</v>
      </c>
      <c r="B506" s="67" t="s">
        <v>735</v>
      </c>
      <c r="C506" s="236" t="s">
        <v>4</v>
      </c>
      <c r="D506" s="25">
        <v>1</v>
      </c>
      <c r="E506" s="25">
        <v>0</v>
      </c>
      <c r="F506" s="370">
        <f t="shared" ref="F506" si="211">D506*E506</f>
        <v>0</v>
      </c>
      <c r="G506" s="171"/>
      <c r="H506" s="171"/>
      <c r="I506" s="171"/>
      <c r="J506" s="171"/>
      <c r="K506" s="115"/>
      <c r="L506" s="171"/>
      <c r="M506" s="81"/>
      <c r="N506" s="171"/>
      <c r="O506" s="401">
        <v>23</v>
      </c>
      <c r="P506" s="415"/>
      <c r="Q506" s="153" t="s">
        <v>148</v>
      </c>
      <c r="S506" s="447" t="s">
        <v>4</v>
      </c>
      <c r="T506" s="25">
        <v>1</v>
      </c>
      <c r="U506" s="436">
        <v>0</v>
      </c>
      <c r="V506" s="432">
        <f t="shared" si="194"/>
        <v>0</v>
      </c>
      <c r="W506" s="432">
        <f t="shared" si="184"/>
        <v>0</v>
      </c>
      <c r="X506" s="432">
        <f t="shared" si="185"/>
        <v>0</v>
      </c>
      <c r="Y506" s="478">
        <f t="shared" si="186"/>
        <v>0</v>
      </c>
      <c r="Z506" s="478">
        <f t="shared" si="187"/>
        <v>0</v>
      </c>
      <c r="AA506" s="478">
        <f t="shared" si="188"/>
        <v>0</v>
      </c>
      <c r="AB506" s="478">
        <f t="shared" si="189"/>
        <v>0</v>
      </c>
      <c r="AC506" s="478">
        <f t="shared" si="190"/>
        <v>0</v>
      </c>
      <c r="AD506" s="478">
        <f t="shared" si="191"/>
        <v>0</v>
      </c>
      <c r="AE506" s="401">
        <v>23</v>
      </c>
      <c r="AF506" s="502">
        <f t="shared" si="192"/>
        <v>0</v>
      </c>
      <c r="AG506" s="172" t="s">
        <v>148</v>
      </c>
      <c r="AI506" s="504">
        <f t="shared" si="193"/>
        <v>0</v>
      </c>
      <c r="AJ506" s="236" t="s">
        <v>4</v>
      </c>
      <c r="AK506" s="25">
        <v>1</v>
      </c>
      <c r="AL506" s="436"/>
      <c r="AM506" s="436"/>
      <c r="AN506" s="436"/>
      <c r="AO506" s="436"/>
      <c r="AP506" s="436"/>
      <c r="AQ506" s="436"/>
      <c r="AR506" s="436"/>
      <c r="AS506" s="436"/>
      <c r="AT506" s="436"/>
      <c r="AU506" s="436"/>
      <c r="AV506" s="401">
        <v>23</v>
      </c>
      <c r="AW506" s="436"/>
      <c r="AX506" s="153" t="s">
        <v>148</v>
      </c>
    </row>
    <row r="507" spans="1:50" s="244" customFormat="1" ht="33" customHeight="1">
      <c r="A507" s="527">
        <v>158</v>
      </c>
      <c r="B507" s="209" t="s">
        <v>579</v>
      </c>
      <c r="C507" s="238" t="s">
        <v>4</v>
      </c>
      <c r="D507" s="248">
        <v>1</v>
      </c>
      <c r="E507" s="26">
        <v>14.741999999999997</v>
      </c>
      <c r="F507" s="249">
        <f>D507*E507</f>
        <v>14.741999999999997</v>
      </c>
      <c r="G507" s="142">
        <f t="shared" si="197"/>
        <v>1.4741999999999997</v>
      </c>
      <c r="H507" s="142">
        <f t="shared" si="198"/>
        <v>16.216199999999997</v>
      </c>
      <c r="I507" s="142">
        <f t="shared" si="199"/>
        <v>1.2972959999999998</v>
      </c>
      <c r="J507" s="142">
        <f t="shared" si="200"/>
        <v>17.513495999999996</v>
      </c>
      <c r="K507" s="143">
        <f t="shared" si="201"/>
        <v>0.52540487999999985</v>
      </c>
      <c r="L507" s="142">
        <f t="shared" si="202"/>
        <v>18.038900879999996</v>
      </c>
      <c r="M507" s="16">
        <f t="shared" si="203"/>
        <v>3.2470021583999991</v>
      </c>
      <c r="N507" s="142">
        <f t="shared" si="204"/>
        <v>21.285903038399994</v>
      </c>
      <c r="O507" s="402">
        <v>8</v>
      </c>
      <c r="P507" s="400">
        <f t="shared" si="183"/>
        <v>170.28722430719995</v>
      </c>
      <c r="Q507" s="243"/>
      <c r="S507" s="447" t="s">
        <v>4</v>
      </c>
      <c r="T507" s="248">
        <v>1</v>
      </c>
      <c r="U507" s="436">
        <v>15</v>
      </c>
      <c r="V507" s="432">
        <f t="shared" si="194"/>
        <v>15</v>
      </c>
      <c r="W507" s="432">
        <f t="shared" si="184"/>
        <v>1.5</v>
      </c>
      <c r="X507" s="432">
        <f t="shared" si="185"/>
        <v>16.5</v>
      </c>
      <c r="Y507" s="478">
        <f t="shared" si="186"/>
        <v>1.32</v>
      </c>
      <c r="Z507" s="478">
        <f t="shared" si="187"/>
        <v>17.82</v>
      </c>
      <c r="AA507" s="478">
        <f t="shared" si="188"/>
        <v>0.53459999999999996</v>
      </c>
      <c r="AB507" s="478">
        <f t="shared" si="189"/>
        <v>18.354600000000001</v>
      </c>
      <c r="AC507" s="478">
        <f t="shared" si="190"/>
        <v>3.3038280000000002</v>
      </c>
      <c r="AD507" s="478">
        <f t="shared" si="191"/>
        <v>21.658428000000001</v>
      </c>
      <c r="AE507" s="402">
        <v>8</v>
      </c>
      <c r="AF507" s="502">
        <f t="shared" si="192"/>
        <v>173.26742400000001</v>
      </c>
      <c r="AG507" s="469"/>
      <c r="AI507" s="504">
        <f t="shared" si="193"/>
        <v>-2.9801996928000563</v>
      </c>
      <c r="AJ507" s="238" t="s">
        <v>4</v>
      </c>
      <c r="AK507" s="248">
        <v>1</v>
      </c>
      <c r="AL507" s="436"/>
      <c r="AM507" s="436"/>
      <c r="AN507" s="436"/>
      <c r="AO507" s="436"/>
      <c r="AP507" s="436"/>
      <c r="AQ507" s="436"/>
      <c r="AR507" s="436"/>
      <c r="AS507" s="436"/>
      <c r="AT507" s="436"/>
      <c r="AU507" s="436"/>
      <c r="AV507" s="402">
        <v>8</v>
      </c>
      <c r="AW507" s="436"/>
      <c r="AX507" s="243"/>
    </row>
    <row r="508" spans="1:50" s="244" customFormat="1" ht="29.25" customHeight="1" thickBot="1">
      <c r="A508" s="526" t="s">
        <v>570</v>
      </c>
      <c r="B508" s="67" t="s">
        <v>8</v>
      </c>
      <c r="C508" s="236" t="s">
        <v>4</v>
      </c>
      <c r="D508" s="25">
        <v>1</v>
      </c>
      <c r="E508" s="25">
        <v>0</v>
      </c>
      <c r="F508" s="254">
        <f>D508*E508</f>
        <v>0</v>
      </c>
      <c r="G508" s="152"/>
      <c r="H508" s="152"/>
      <c r="I508" s="152"/>
      <c r="J508" s="152"/>
      <c r="K508" s="90"/>
      <c r="L508" s="152"/>
      <c r="M508" s="7"/>
      <c r="N508" s="152"/>
      <c r="O508" s="406">
        <v>8</v>
      </c>
      <c r="P508" s="415"/>
      <c r="Q508" s="153" t="s">
        <v>148</v>
      </c>
      <c r="S508" s="447" t="s">
        <v>4</v>
      </c>
      <c r="T508" s="25">
        <v>1</v>
      </c>
      <c r="U508" s="436">
        <v>0</v>
      </c>
      <c r="V508" s="432">
        <f t="shared" si="194"/>
        <v>0</v>
      </c>
      <c r="W508" s="432">
        <f t="shared" si="184"/>
        <v>0</v>
      </c>
      <c r="X508" s="432">
        <f t="shared" si="185"/>
        <v>0</v>
      </c>
      <c r="Y508" s="478">
        <f t="shared" si="186"/>
        <v>0</v>
      </c>
      <c r="Z508" s="478">
        <f t="shared" si="187"/>
        <v>0</v>
      </c>
      <c r="AA508" s="478">
        <f t="shared" si="188"/>
        <v>0</v>
      </c>
      <c r="AB508" s="478">
        <f t="shared" si="189"/>
        <v>0</v>
      </c>
      <c r="AC508" s="478">
        <f t="shared" si="190"/>
        <v>0</v>
      </c>
      <c r="AD508" s="478">
        <f t="shared" si="191"/>
        <v>0</v>
      </c>
      <c r="AE508" s="406">
        <v>8</v>
      </c>
      <c r="AF508" s="502">
        <f t="shared" si="192"/>
        <v>0</v>
      </c>
      <c r="AG508" s="172" t="s">
        <v>148</v>
      </c>
      <c r="AI508" s="504">
        <f t="shared" si="193"/>
        <v>0</v>
      </c>
      <c r="AJ508" s="236" t="s">
        <v>4</v>
      </c>
      <c r="AK508" s="25">
        <v>1</v>
      </c>
      <c r="AL508" s="436"/>
      <c r="AM508" s="436"/>
      <c r="AN508" s="436"/>
      <c r="AO508" s="436"/>
      <c r="AP508" s="436"/>
      <c r="AQ508" s="436"/>
      <c r="AR508" s="436"/>
      <c r="AS508" s="436"/>
      <c r="AT508" s="436"/>
      <c r="AU508" s="436"/>
      <c r="AV508" s="406">
        <v>8</v>
      </c>
      <c r="AW508" s="436"/>
      <c r="AX508" s="153" t="s">
        <v>148</v>
      </c>
    </row>
    <row r="509" spans="1:50" s="253" customFormat="1" ht="41.25" customHeight="1">
      <c r="A509" s="527">
        <v>159</v>
      </c>
      <c r="B509" s="158" t="s">
        <v>100</v>
      </c>
      <c r="C509" s="224" t="s">
        <v>4</v>
      </c>
      <c r="D509" s="248">
        <v>1</v>
      </c>
      <c r="E509" s="39">
        <v>14.979999999999999</v>
      </c>
      <c r="F509" s="45">
        <f>D509*E509</f>
        <v>14.979999999999999</v>
      </c>
      <c r="G509" s="142">
        <f t="shared" si="197"/>
        <v>1.498</v>
      </c>
      <c r="H509" s="142">
        <f t="shared" si="198"/>
        <v>16.477999999999998</v>
      </c>
      <c r="I509" s="142">
        <f t="shared" si="199"/>
        <v>1.3182399999999999</v>
      </c>
      <c r="J509" s="142">
        <f t="shared" si="200"/>
        <v>17.796239999999997</v>
      </c>
      <c r="K509" s="143">
        <f t="shared" si="201"/>
        <v>0.5338871999999999</v>
      </c>
      <c r="L509" s="142">
        <f t="shared" si="202"/>
        <v>18.330127199999996</v>
      </c>
      <c r="M509" s="16">
        <f t="shared" si="203"/>
        <v>3.2994228959999994</v>
      </c>
      <c r="N509" s="142">
        <f t="shared" si="204"/>
        <v>21.629550095999996</v>
      </c>
      <c r="O509" s="402">
        <v>22</v>
      </c>
      <c r="P509" s="400">
        <f t="shared" si="183"/>
        <v>475.85010211199989</v>
      </c>
      <c r="Q509" s="252"/>
      <c r="S509" s="446" t="s">
        <v>4</v>
      </c>
      <c r="T509" s="248">
        <v>1</v>
      </c>
      <c r="U509" s="437">
        <v>15</v>
      </c>
      <c r="V509" s="432">
        <f t="shared" si="194"/>
        <v>15</v>
      </c>
      <c r="W509" s="432">
        <f t="shared" si="184"/>
        <v>1.5</v>
      </c>
      <c r="X509" s="432">
        <f t="shared" si="185"/>
        <v>16.5</v>
      </c>
      <c r="Y509" s="478">
        <f t="shared" si="186"/>
        <v>1.32</v>
      </c>
      <c r="Z509" s="478">
        <f t="shared" si="187"/>
        <v>17.82</v>
      </c>
      <c r="AA509" s="478">
        <f t="shared" si="188"/>
        <v>0.53459999999999996</v>
      </c>
      <c r="AB509" s="478">
        <f t="shared" si="189"/>
        <v>18.354600000000001</v>
      </c>
      <c r="AC509" s="478">
        <f t="shared" si="190"/>
        <v>3.3038280000000002</v>
      </c>
      <c r="AD509" s="478">
        <f t="shared" si="191"/>
        <v>21.658428000000001</v>
      </c>
      <c r="AE509" s="402">
        <v>22</v>
      </c>
      <c r="AF509" s="502">
        <f t="shared" si="192"/>
        <v>476.48541599999999</v>
      </c>
      <c r="AG509" s="470"/>
      <c r="AI509" s="504">
        <f t="shared" si="193"/>
        <v>-0.63531388800009836</v>
      </c>
      <c r="AJ509" s="224" t="s">
        <v>4</v>
      </c>
      <c r="AK509" s="248">
        <v>1</v>
      </c>
      <c r="AL509" s="437"/>
      <c r="AM509" s="437"/>
      <c r="AN509" s="437"/>
      <c r="AO509" s="437"/>
      <c r="AP509" s="437"/>
      <c r="AQ509" s="437"/>
      <c r="AR509" s="437"/>
      <c r="AS509" s="437"/>
      <c r="AT509" s="437"/>
      <c r="AU509" s="437"/>
      <c r="AV509" s="402">
        <v>22</v>
      </c>
      <c r="AW509" s="437"/>
      <c r="AX509" s="252"/>
    </row>
    <row r="510" spans="1:50" s="253" customFormat="1" ht="28.5" customHeight="1" thickBot="1">
      <c r="A510" s="526" t="s">
        <v>571</v>
      </c>
      <c r="B510" s="131" t="s">
        <v>6</v>
      </c>
      <c r="C510" s="34" t="s">
        <v>4</v>
      </c>
      <c r="D510" s="22">
        <v>1</v>
      </c>
      <c r="E510" s="22">
        <v>0</v>
      </c>
      <c r="F510" s="45">
        <f t="shared" ref="F510" si="212">D510*E510</f>
        <v>0</v>
      </c>
      <c r="G510" s="142"/>
      <c r="H510" s="142"/>
      <c r="I510" s="142"/>
      <c r="J510" s="142"/>
      <c r="K510" s="143"/>
      <c r="L510" s="142"/>
      <c r="M510" s="16"/>
      <c r="N510" s="142"/>
      <c r="O510" s="415">
        <v>22</v>
      </c>
      <c r="P510" s="415"/>
      <c r="Q510" s="153" t="s">
        <v>148</v>
      </c>
      <c r="S510" s="446" t="s">
        <v>4</v>
      </c>
      <c r="T510" s="22">
        <v>1</v>
      </c>
      <c r="U510" s="437">
        <v>0</v>
      </c>
      <c r="V510" s="432">
        <f t="shared" si="194"/>
        <v>0</v>
      </c>
      <c r="W510" s="432">
        <f t="shared" si="184"/>
        <v>0</v>
      </c>
      <c r="X510" s="432">
        <f t="shared" si="185"/>
        <v>0</v>
      </c>
      <c r="Y510" s="478">
        <f t="shared" si="186"/>
        <v>0</v>
      </c>
      <c r="Z510" s="478">
        <f t="shared" si="187"/>
        <v>0</v>
      </c>
      <c r="AA510" s="478">
        <f t="shared" si="188"/>
        <v>0</v>
      </c>
      <c r="AB510" s="478">
        <f t="shared" si="189"/>
        <v>0</v>
      </c>
      <c r="AC510" s="478">
        <f t="shared" si="190"/>
        <v>0</v>
      </c>
      <c r="AD510" s="478">
        <f t="shared" si="191"/>
        <v>0</v>
      </c>
      <c r="AE510" s="415">
        <v>22</v>
      </c>
      <c r="AF510" s="502">
        <f t="shared" si="192"/>
        <v>0</v>
      </c>
      <c r="AG510" s="172" t="s">
        <v>148</v>
      </c>
      <c r="AI510" s="504">
        <f t="shared" si="193"/>
        <v>0</v>
      </c>
      <c r="AJ510" s="34" t="s">
        <v>4</v>
      </c>
      <c r="AK510" s="22">
        <v>1</v>
      </c>
      <c r="AL510" s="437"/>
      <c r="AM510" s="437"/>
      <c r="AN510" s="437"/>
      <c r="AO510" s="437"/>
      <c r="AP510" s="437"/>
      <c r="AQ510" s="437"/>
      <c r="AR510" s="437"/>
      <c r="AS510" s="437"/>
      <c r="AT510" s="437"/>
      <c r="AU510" s="437"/>
      <c r="AV510" s="415">
        <v>22</v>
      </c>
      <c r="AW510" s="437"/>
      <c r="AX510" s="153" t="s">
        <v>148</v>
      </c>
    </row>
    <row r="511" spans="1:50" s="253" customFormat="1" ht="41.25" customHeight="1">
      <c r="A511" s="527">
        <v>160</v>
      </c>
      <c r="B511" s="116" t="s">
        <v>101</v>
      </c>
      <c r="C511" s="5" t="s">
        <v>4</v>
      </c>
      <c r="D511" s="251">
        <v>1</v>
      </c>
      <c r="E511" s="21">
        <v>23.827999999999999</v>
      </c>
      <c r="F511" s="64">
        <f>D511*E511</f>
        <v>23.827999999999999</v>
      </c>
      <c r="G511" s="149">
        <f t="shared" si="197"/>
        <v>2.3828</v>
      </c>
      <c r="H511" s="149">
        <f t="shared" si="198"/>
        <v>26.210799999999999</v>
      </c>
      <c r="I511" s="149">
        <f t="shared" si="199"/>
        <v>2.0968640000000001</v>
      </c>
      <c r="J511" s="149">
        <f t="shared" si="200"/>
        <v>28.307663999999999</v>
      </c>
      <c r="K511" s="79">
        <f t="shared" si="201"/>
        <v>0.84922991999999997</v>
      </c>
      <c r="L511" s="149">
        <f t="shared" si="202"/>
        <v>29.156893919999998</v>
      </c>
      <c r="M511" s="8">
        <f t="shared" si="203"/>
        <v>5.2482409055999995</v>
      </c>
      <c r="N511" s="149">
        <f t="shared" si="204"/>
        <v>34.405134825600001</v>
      </c>
      <c r="O511" s="402">
        <v>11</v>
      </c>
      <c r="P511" s="400">
        <f t="shared" si="183"/>
        <v>378.45648308160003</v>
      </c>
      <c r="Q511" s="252"/>
      <c r="S511" s="446" t="s">
        <v>4</v>
      </c>
      <c r="T511" s="251">
        <v>1</v>
      </c>
      <c r="U511" s="437">
        <v>15</v>
      </c>
      <c r="V511" s="432">
        <f t="shared" si="194"/>
        <v>15</v>
      </c>
      <c r="W511" s="432">
        <f t="shared" si="184"/>
        <v>1.5</v>
      </c>
      <c r="X511" s="432">
        <f t="shared" si="185"/>
        <v>16.5</v>
      </c>
      <c r="Y511" s="478">
        <f t="shared" si="186"/>
        <v>1.32</v>
      </c>
      <c r="Z511" s="478">
        <f t="shared" si="187"/>
        <v>17.82</v>
      </c>
      <c r="AA511" s="478">
        <f t="shared" si="188"/>
        <v>0.53459999999999996</v>
      </c>
      <c r="AB511" s="478">
        <f t="shared" si="189"/>
        <v>18.354600000000001</v>
      </c>
      <c r="AC511" s="478">
        <f t="shared" si="190"/>
        <v>3.3038280000000002</v>
      </c>
      <c r="AD511" s="478">
        <f t="shared" si="191"/>
        <v>21.658428000000001</v>
      </c>
      <c r="AE511" s="402">
        <v>11</v>
      </c>
      <c r="AF511" s="502">
        <f t="shared" si="192"/>
        <v>238.24270799999999</v>
      </c>
      <c r="AG511" s="470"/>
      <c r="AI511" s="504">
        <f t="shared" si="193"/>
        <v>140.21377508160003</v>
      </c>
      <c r="AJ511" s="5" t="s">
        <v>4</v>
      </c>
      <c r="AK511" s="251">
        <v>1</v>
      </c>
      <c r="AL511" s="437"/>
      <c r="AM511" s="437"/>
      <c r="AN511" s="437"/>
      <c r="AO511" s="437"/>
      <c r="AP511" s="437"/>
      <c r="AQ511" s="437"/>
      <c r="AR511" s="437"/>
      <c r="AS511" s="437"/>
      <c r="AT511" s="437"/>
      <c r="AU511" s="437"/>
      <c r="AV511" s="402">
        <v>11</v>
      </c>
      <c r="AW511" s="437"/>
      <c r="AX511" s="252"/>
    </row>
    <row r="512" spans="1:50" s="253" customFormat="1" ht="29.25" customHeight="1" thickBot="1">
      <c r="A512" s="526" t="s">
        <v>572</v>
      </c>
      <c r="B512" s="117" t="s">
        <v>7</v>
      </c>
      <c r="C512" s="167" t="s">
        <v>4</v>
      </c>
      <c r="D512" s="27">
        <v>1</v>
      </c>
      <c r="E512" s="27">
        <v>0</v>
      </c>
      <c r="F512" s="70">
        <f t="shared" ref="F512:F574" si="213">D512*E512</f>
        <v>0</v>
      </c>
      <c r="G512" s="171"/>
      <c r="H512" s="171"/>
      <c r="I512" s="171"/>
      <c r="J512" s="171"/>
      <c r="K512" s="115"/>
      <c r="L512" s="171"/>
      <c r="M512" s="81"/>
      <c r="N512" s="171"/>
      <c r="O512" s="401">
        <v>11</v>
      </c>
      <c r="P512" s="415"/>
      <c r="Q512" s="153" t="s">
        <v>148</v>
      </c>
      <c r="S512" s="446" t="s">
        <v>4</v>
      </c>
      <c r="T512" s="27">
        <v>1</v>
      </c>
      <c r="U512" s="437">
        <v>0</v>
      </c>
      <c r="V512" s="432">
        <f t="shared" si="194"/>
        <v>0</v>
      </c>
      <c r="W512" s="432">
        <f t="shared" si="184"/>
        <v>0</v>
      </c>
      <c r="X512" s="432">
        <f t="shared" si="185"/>
        <v>0</v>
      </c>
      <c r="Y512" s="478">
        <f t="shared" si="186"/>
        <v>0</v>
      </c>
      <c r="Z512" s="478">
        <f t="shared" si="187"/>
        <v>0</v>
      </c>
      <c r="AA512" s="478">
        <f t="shared" si="188"/>
        <v>0</v>
      </c>
      <c r="AB512" s="478">
        <f t="shared" si="189"/>
        <v>0</v>
      </c>
      <c r="AC512" s="478">
        <f t="shared" si="190"/>
        <v>0</v>
      </c>
      <c r="AD512" s="478">
        <f t="shared" si="191"/>
        <v>0</v>
      </c>
      <c r="AE512" s="401">
        <v>11</v>
      </c>
      <c r="AF512" s="502">
        <f t="shared" si="192"/>
        <v>0</v>
      </c>
      <c r="AG512" s="172" t="s">
        <v>148</v>
      </c>
      <c r="AI512" s="504">
        <f t="shared" si="193"/>
        <v>0</v>
      </c>
      <c r="AJ512" s="167" t="s">
        <v>4</v>
      </c>
      <c r="AK512" s="27">
        <v>1</v>
      </c>
      <c r="AL512" s="437"/>
      <c r="AM512" s="437"/>
      <c r="AN512" s="437"/>
      <c r="AO512" s="437"/>
      <c r="AP512" s="437"/>
      <c r="AQ512" s="437"/>
      <c r="AR512" s="437"/>
      <c r="AS512" s="437"/>
      <c r="AT512" s="437"/>
      <c r="AU512" s="437"/>
      <c r="AV512" s="401">
        <v>11</v>
      </c>
      <c r="AW512" s="437"/>
      <c r="AX512" s="153" t="s">
        <v>148</v>
      </c>
    </row>
    <row r="513" spans="1:50" s="253" customFormat="1" ht="41.25" customHeight="1">
      <c r="A513" s="527">
        <v>161</v>
      </c>
      <c r="B513" s="158" t="s">
        <v>102</v>
      </c>
      <c r="C513" s="224" t="s">
        <v>4</v>
      </c>
      <c r="D513" s="248">
        <v>1</v>
      </c>
      <c r="E513" s="39">
        <v>34.923999999999999</v>
      </c>
      <c r="F513" s="45">
        <f t="shared" si="213"/>
        <v>34.923999999999999</v>
      </c>
      <c r="G513" s="142">
        <f t="shared" si="197"/>
        <v>3.4923999999999999</v>
      </c>
      <c r="H513" s="142">
        <f t="shared" si="198"/>
        <v>38.416399999999996</v>
      </c>
      <c r="I513" s="142">
        <f t="shared" si="199"/>
        <v>3.0733119999999996</v>
      </c>
      <c r="J513" s="142">
        <f t="shared" si="200"/>
        <v>41.489711999999997</v>
      </c>
      <c r="K513" s="143">
        <f t="shared" si="201"/>
        <v>1.2446913599999998</v>
      </c>
      <c r="L513" s="142">
        <f t="shared" si="202"/>
        <v>42.734403359999995</v>
      </c>
      <c r="M513" s="16">
        <f t="shared" si="203"/>
        <v>7.6921926047999989</v>
      </c>
      <c r="N513" s="142">
        <f t="shared" si="204"/>
        <v>50.426595964799994</v>
      </c>
      <c r="O513" s="402">
        <v>5</v>
      </c>
      <c r="P513" s="400">
        <f t="shared" ref="P513:P575" si="214">O513*N513</f>
        <v>252.13297982399996</v>
      </c>
      <c r="Q513" s="252"/>
      <c r="S513" s="446" t="s">
        <v>4</v>
      </c>
      <c r="T513" s="248">
        <v>1</v>
      </c>
      <c r="U513" s="437">
        <v>15</v>
      </c>
      <c r="V513" s="432">
        <f t="shared" si="194"/>
        <v>15</v>
      </c>
      <c r="W513" s="432">
        <f t="shared" si="184"/>
        <v>1.5</v>
      </c>
      <c r="X513" s="432">
        <f t="shared" si="185"/>
        <v>16.5</v>
      </c>
      <c r="Y513" s="478">
        <f t="shared" si="186"/>
        <v>1.32</v>
      </c>
      <c r="Z513" s="478">
        <f t="shared" si="187"/>
        <v>17.82</v>
      </c>
      <c r="AA513" s="478">
        <f t="shared" si="188"/>
        <v>0.53459999999999996</v>
      </c>
      <c r="AB513" s="478">
        <f t="shared" si="189"/>
        <v>18.354600000000001</v>
      </c>
      <c r="AC513" s="478">
        <f t="shared" si="190"/>
        <v>3.3038280000000002</v>
      </c>
      <c r="AD513" s="478">
        <f t="shared" si="191"/>
        <v>21.658428000000001</v>
      </c>
      <c r="AE513" s="402">
        <v>5</v>
      </c>
      <c r="AF513" s="502">
        <f t="shared" si="192"/>
        <v>108.29214</v>
      </c>
      <c r="AG513" s="470"/>
      <c r="AI513" s="504">
        <f t="shared" si="193"/>
        <v>143.84083982399994</v>
      </c>
      <c r="AJ513" s="224" t="s">
        <v>4</v>
      </c>
      <c r="AK513" s="248">
        <v>1</v>
      </c>
      <c r="AL513" s="437"/>
      <c r="AM513" s="437"/>
      <c r="AN513" s="437"/>
      <c r="AO513" s="437"/>
      <c r="AP513" s="437"/>
      <c r="AQ513" s="437"/>
      <c r="AR513" s="437"/>
      <c r="AS513" s="437"/>
      <c r="AT513" s="437"/>
      <c r="AU513" s="437"/>
      <c r="AV513" s="402">
        <v>5</v>
      </c>
      <c r="AW513" s="437"/>
      <c r="AX513" s="252"/>
    </row>
    <row r="514" spans="1:50" s="253" customFormat="1" ht="29.25" customHeight="1" thickBot="1">
      <c r="A514" s="526" t="s">
        <v>573</v>
      </c>
      <c r="B514" s="131" t="s">
        <v>152</v>
      </c>
      <c r="C514" s="34" t="s">
        <v>4</v>
      </c>
      <c r="D514" s="22">
        <v>1</v>
      </c>
      <c r="E514" s="22">
        <v>0</v>
      </c>
      <c r="F514" s="133">
        <f t="shared" si="213"/>
        <v>0</v>
      </c>
      <c r="G514" s="142"/>
      <c r="H514" s="142"/>
      <c r="I514" s="142"/>
      <c r="J514" s="142"/>
      <c r="K514" s="143"/>
      <c r="L514" s="142"/>
      <c r="M514" s="16"/>
      <c r="N514" s="142"/>
      <c r="O514" s="415">
        <v>5</v>
      </c>
      <c r="P514" s="415"/>
      <c r="Q514" s="153" t="s">
        <v>148</v>
      </c>
      <c r="S514" s="446" t="s">
        <v>4</v>
      </c>
      <c r="T514" s="22">
        <v>1</v>
      </c>
      <c r="U514" s="437">
        <v>0</v>
      </c>
      <c r="V514" s="432">
        <f t="shared" si="194"/>
        <v>0</v>
      </c>
      <c r="W514" s="432">
        <f t="shared" si="184"/>
        <v>0</v>
      </c>
      <c r="X514" s="432">
        <f t="shared" si="185"/>
        <v>0</v>
      </c>
      <c r="Y514" s="478">
        <f t="shared" si="186"/>
        <v>0</v>
      </c>
      <c r="Z514" s="478">
        <f t="shared" si="187"/>
        <v>0</v>
      </c>
      <c r="AA514" s="478">
        <f t="shared" si="188"/>
        <v>0</v>
      </c>
      <c r="AB514" s="478">
        <f t="shared" si="189"/>
        <v>0</v>
      </c>
      <c r="AC514" s="478">
        <f t="shared" si="190"/>
        <v>0</v>
      </c>
      <c r="AD514" s="478">
        <f t="shared" si="191"/>
        <v>0</v>
      </c>
      <c r="AE514" s="415">
        <v>5</v>
      </c>
      <c r="AF514" s="502">
        <f t="shared" si="192"/>
        <v>0</v>
      </c>
      <c r="AG514" s="172" t="s">
        <v>148</v>
      </c>
      <c r="AI514" s="504">
        <f t="shared" si="193"/>
        <v>0</v>
      </c>
      <c r="AJ514" s="34" t="s">
        <v>4</v>
      </c>
      <c r="AK514" s="22">
        <v>1</v>
      </c>
      <c r="AL514" s="437"/>
      <c r="AM514" s="437"/>
      <c r="AN514" s="437"/>
      <c r="AO514" s="437"/>
      <c r="AP514" s="437"/>
      <c r="AQ514" s="437"/>
      <c r="AR514" s="437"/>
      <c r="AS514" s="437"/>
      <c r="AT514" s="437"/>
      <c r="AU514" s="437"/>
      <c r="AV514" s="415">
        <v>5</v>
      </c>
      <c r="AW514" s="437"/>
      <c r="AX514" s="153" t="s">
        <v>148</v>
      </c>
    </row>
    <row r="515" spans="1:50" s="253" customFormat="1" ht="41.25" customHeight="1">
      <c r="A515" s="527">
        <v>162</v>
      </c>
      <c r="B515" s="116" t="s">
        <v>630</v>
      </c>
      <c r="C515" s="5" t="s">
        <v>4</v>
      </c>
      <c r="D515" s="251">
        <v>1</v>
      </c>
      <c r="E515" s="21">
        <v>47.771999999999998</v>
      </c>
      <c r="F515" s="64">
        <f>D515*E515</f>
        <v>47.771999999999998</v>
      </c>
      <c r="G515" s="149">
        <f t="shared" si="197"/>
        <v>4.7771999999999997</v>
      </c>
      <c r="H515" s="149">
        <f t="shared" si="198"/>
        <v>52.549199999999999</v>
      </c>
      <c r="I515" s="149">
        <f t="shared" si="199"/>
        <v>4.2039359999999997</v>
      </c>
      <c r="J515" s="149">
        <f t="shared" si="200"/>
        <v>56.753135999999998</v>
      </c>
      <c r="K515" s="79">
        <f t="shared" si="201"/>
        <v>1.7025940799999999</v>
      </c>
      <c r="L515" s="149">
        <f t="shared" si="202"/>
        <v>58.455730079999995</v>
      </c>
      <c r="M515" s="8">
        <f t="shared" si="203"/>
        <v>10.522031414399999</v>
      </c>
      <c r="N515" s="149">
        <f t="shared" si="204"/>
        <v>68.977761494399999</v>
      </c>
      <c r="O515" s="402">
        <v>1</v>
      </c>
      <c r="P515" s="400">
        <f t="shared" si="214"/>
        <v>68.977761494399999</v>
      </c>
      <c r="Q515" s="252"/>
      <c r="S515" s="446" t="s">
        <v>4</v>
      </c>
      <c r="T515" s="251">
        <v>1</v>
      </c>
      <c r="U515" s="437">
        <v>15</v>
      </c>
      <c r="V515" s="432">
        <f t="shared" si="194"/>
        <v>15</v>
      </c>
      <c r="W515" s="432">
        <f t="shared" si="184"/>
        <v>1.5</v>
      </c>
      <c r="X515" s="432">
        <f t="shared" si="185"/>
        <v>16.5</v>
      </c>
      <c r="Y515" s="478">
        <f t="shared" si="186"/>
        <v>1.32</v>
      </c>
      <c r="Z515" s="478">
        <f t="shared" si="187"/>
        <v>17.82</v>
      </c>
      <c r="AA515" s="478">
        <f t="shared" si="188"/>
        <v>0.53459999999999996</v>
      </c>
      <c r="AB515" s="478">
        <f t="shared" si="189"/>
        <v>18.354600000000001</v>
      </c>
      <c r="AC515" s="478">
        <f t="shared" si="190"/>
        <v>3.3038280000000002</v>
      </c>
      <c r="AD515" s="478">
        <f t="shared" si="191"/>
        <v>21.658428000000001</v>
      </c>
      <c r="AE515" s="402">
        <v>1</v>
      </c>
      <c r="AF515" s="502">
        <f t="shared" si="192"/>
        <v>21.658428000000001</v>
      </c>
      <c r="AG515" s="470"/>
      <c r="AI515" s="504">
        <f t="shared" si="193"/>
        <v>47.319333494399999</v>
      </c>
      <c r="AJ515" s="5" t="s">
        <v>4</v>
      </c>
      <c r="AK515" s="251">
        <v>1</v>
      </c>
      <c r="AL515" s="437"/>
      <c r="AM515" s="437"/>
      <c r="AN515" s="437"/>
      <c r="AO515" s="437"/>
      <c r="AP515" s="437"/>
      <c r="AQ515" s="437"/>
      <c r="AR515" s="437"/>
      <c r="AS515" s="437"/>
      <c r="AT515" s="437"/>
      <c r="AU515" s="437"/>
      <c r="AV515" s="402">
        <v>1</v>
      </c>
      <c r="AW515" s="437"/>
      <c r="AX515" s="252"/>
    </row>
    <row r="516" spans="1:50" s="253" customFormat="1" ht="35.25" customHeight="1" thickBot="1">
      <c r="A516" s="526" t="s">
        <v>728</v>
      </c>
      <c r="B516" s="117" t="s">
        <v>153</v>
      </c>
      <c r="C516" s="167" t="s">
        <v>4</v>
      </c>
      <c r="D516" s="27">
        <v>1</v>
      </c>
      <c r="E516" s="27">
        <v>0</v>
      </c>
      <c r="F516" s="151">
        <f t="shared" si="213"/>
        <v>0</v>
      </c>
      <c r="G516" s="152"/>
      <c r="H516" s="152"/>
      <c r="I516" s="152"/>
      <c r="J516" s="152"/>
      <c r="K516" s="90"/>
      <c r="L516" s="152"/>
      <c r="M516" s="7"/>
      <c r="N516" s="152"/>
      <c r="O516" s="406">
        <v>1</v>
      </c>
      <c r="P516" s="415"/>
      <c r="Q516" s="153" t="s">
        <v>148</v>
      </c>
      <c r="S516" s="446" t="s">
        <v>4</v>
      </c>
      <c r="T516" s="27">
        <v>1</v>
      </c>
      <c r="U516" s="437">
        <v>0</v>
      </c>
      <c r="V516" s="432">
        <f t="shared" si="194"/>
        <v>0</v>
      </c>
      <c r="W516" s="432">
        <f t="shared" si="184"/>
        <v>0</v>
      </c>
      <c r="X516" s="432">
        <f t="shared" si="185"/>
        <v>0</v>
      </c>
      <c r="Y516" s="478">
        <f t="shared" si="186"/>
        <v>0</v>
      </c>
      <c r="Z516" s="478">
        <f t="shared" si="187"/>
        <v>0</v>
      </c>
      <c r="AA516" s="478">
        <f t="shared" si="188"/>
        <v>0</v>
      </c>
      <c r="AB516" s="478">
        <f t="shared" si="189"/>
        <v>0</v>
      </c>
      <c r="AC516" s="478">
        <f t="shared" si="190"/>
        <v>0</v>
      </c>
      <c r="AD516" s="478">
        <f t="shared" si="191"/>
        <v>0</v>
      </c>
      <c r="AE516" s="406">
        <v>1</v>
      </c>
      <c r="AF516" s="502">
        <f t="shared" si="192"/>
        <v>0</v>
      </c>
      <c r="AG516" s="172" t="s">
        <v>148</v>
      </c>
      <c r="AI516" s="504">
        <f t="shared" si="193"/>
        <v>0</v>
      </c>
      <c r="AJ516" s="167" t="s">
        <v>4</v>
      </c>
      <c r="AK516" s="27">
        <v>1</v>
      </c>
      <c r="AL516" s="437"/>
      <c r="AM516" s="437"/>
      <c r="AN516" s="437"/>
      <c r="AO516" s="437"/>
      <c r="AP516" s="437"/>
      <c r="AQ516" s="437"/>
      <c r="AR516" s="437"/>
      <c r="AS516" s="437"/>
      <c r="AT516" s="437"/>
      <c r="AU516" s="437"/>
      <c r="AV516" s="406">
        <v>1</v>
      </c>
      <c r="AW516" s="437"/>
      <c r="AX516" s="153" t="s">
        <v>148</v>
      </c>
    </row>
    <row r="517" spans="1:50" s="253" customFormat="1" ht="41.25" customHeight="1">
      <c r="A517" s="527">
        <v>163</v>
      </c>
      <c r="B517" s="158" t="s">
        <v>103</v>
      </c>
      <c r="C517" s="224" t="s">
        <v>4</v>
      </c>
      <c r="D517" s="248">
        <v>1</v>
      </c>
      <c r="E517" s="39">
        <v>62.61</v>
      </c>
      <c r="F517" s="45">
        <f t="shared" si="213"/>
        <v>62.61</v>
      </c>
      <c r="G517" s="142">
        <f t="shared" si="197"/>
        <v>6.2610000000000001</v>
      </c>
      <c r="H517" s="142">
        <f t="shared" si="198"/>
        <v>68.870999999999995</v>
      </c>
      <c r="I517" s="142">
        <f t="shared" si="199"/>
        <v>5.5096799999999995</v>
      </c>
      <c r="J517" s="142">
        <f t="shared" si="200"/>
        <v>74.380679999999998</v>
      </c>
      <c r="K517" s="143">
        <f t="shared" si="201"/>
        <v>2.2314203999999997</v>
      </c>
      <c r="L517" s="142">
        <f t="shared" si="202"/>
        <v>76.612100400000003</v>
      </c>
      <c r="M517" s="16">
        <f t="shared" si="203"/>
        <v>13.790178072</v>
      </c>
      <c r="N517" s="142">
        <f t="shared" si="204"/>
        <v>90.402278472000006</v>
      </c>
      <c r="O517" s="402">
        <v>1</v>
      </c>
      <c r="P517" s="400">
        <f t="shared" si="214"/>
        <v>90.402278472000006</v>
      </c>
      <c r="Q517" s="252"/>
      <c r="S517" s="446" t="s">
        <v>4</v>
      </c>
      <c r="T517" s="248">
        <v>1</v>
      </c>
      <c r="U517" s="437">
        <v>15</v>
      </c>
      <c r="V517" s="432">
        <f t="shared" si="194"/>
        <v>15</v>
      </c>
      <c r="W517" s="432">
        <f t="shared" si="184"/>
        <v>1.5</v>
      </c>
      <c r="X517" s="432">
        <f t="shared" si="185"/>
        <v>16.5</v>
      </c>
      <c r="Y517" s="478">
        <f t="shared" si="186"/>
        <v>1.32</v>
      </c>
      <c r="Z517" s="478">
        <f t="shared" si="187"/>
        <v>17.82</v>
      </c>
      <c r="AA517" s="478">
        <f t="shared" si="188"/>
        <v>0.53459999999999996</v>
      </c>
      <c r="AB517" s="478">
        <f t="shared" si="189"/>
        <v>18.354600000000001</v>
      </c>
      <c r="AC517" s="478">
        <f t="shared" si="190"/>
        <v>3.3038280000000002</v>
      </c>
      <c r="AD517" s="478">
        <f t="shared" si="191"/>
        <v>21.658428000000001</v>
      </c>
      <c r="AE517" s="402">
        <v>1</v>
      </c>
      <c r="AF517" s="502">
        <f t="shared" si="192"/>
        <v>21.658428000000001</v>
      </c>
      <c r="AG517" s="470"/>
      <c r="AI517" s="504">
        <f t="shared" si="193"/>
        <v>68.743850472000005</v>
      </c>
      <c r="AJ517" s="224" t="s">
        <v>4</v>
      </c>
      <c r="AK517" s="248">
        <v>1</v>
      </c>
      <c r="AL517" s="437"/>
      <c r="AM517" s="437"/>
      <c r="AN517" s="437"/>
      <c r="AO517" s="437"/>
      <c r="AP517" s="437"/>
      <c r="AQ517" s="437"/>
      <c r="AR517" s="437"/>
      <c r="AS517" s="437"/>
      <c r="AT517" s="437"/>
      <c r="AU517" s="437"/>
      <c r="AV517" s="402">
        <v>1</v>
      </c>
      <c r="AW517" s="437"/>
      <c r="AX517" s="252"/>
    </row>
    <row r="518" spans="1:50" s="253" customFormat="1" ht="33.75" customHeight="1" thickBot="1">
      <c r="A518" s="526" t="s">
        <v>574</v>
      </c>
      <c r="B518" s="119" t="s">
        <v>154</v>
      </c>
      <c r="C518" s="35" t="s">
        <v>4</v>
      </c>
      <c r="D518" s="42">
        <v>1</v>
      </c>
      <c r="E518" s="42">
        <v>0</v>
      </c>
      <c r="F518" s="103">
        <f t="shared" si="213"/>
        <v>0</v>
      </c>
      <c r="G518" s="147"/>
      <c r="H518" s="147"/>
      <c r="I518" s="147"/>
      <c r="J518" s="147"/>
      <c r="K518" s="104"/>
      <c r="L518" s="147"/>
      <c r="M518" s="17"/>
      <c r="N518" s="147"/>
      <c r="O518" s="415">
        <v>1</v>
      </c>
      <c r="P518" s="415"/>
      <c r="Q518" s="153" t="s">
        <v>148</v>
      </c>
      <c r="S518" s="446" t="s">
        <v>4</v>
      </c>
      <c r="T518" s="42">
        <v>1</v>
      </c>
      <c r="U518" s="437">
        <v>0</v>
      </c>
      <c r="V518" s="432">
        <f t="shared" si="194"/>
        <v>0</v>
      </c>
      <c r="W518" s="432">
        <f t="shared" si="184"/>
        <v>0</v>
      </c>
      <c r="X518" s="432">
        <f t="shared" si="185"/>
        <v>0</v>
      </c>
      <c r="Y518" s="478">
        <f t="shared" si="186"/>
        <v>0</v>
      </c>
      <c r="Z518" s="478">
        <f t="shared" si="187"/>
        <v>0</v>
      </c>
      <c r="AA518" s="478">
        <f t="shared" si="188"/>
        <v>0</v>
      </c>
      <c r="AB518" s="478">
        <f t="shared" si="189"/>
        <v>0</v>
      </c>
      <c r="AC518" s="478">
        <f t="shared" si="190"/>
        <v>0</v>
      </c>
      <c r="AD518" s="478">
        <f t="shared" si="191"/>
        <v>0</v>
      </c>
      <c r="AE518" s="415">
        <v>1</v>
      </c>
      <c r="AF518" s="502">
        <f t="shared" si="192"/>
        <v>0</v>
      </c>
      <c r="AG518" s="172" t="s">
        <v>148</v>
      </c>
      <c r="AI518" s="504">
        <f t="shared" si="193"/>
        <v>0</v>
      </c>
      <c r="AJ518" s="35" t="s">
        <v>4</v>
      </c>
      <c r="AK518" s="42">
        <v>1</v>
      </c>
      <c r="AL518" s="437"/>
      <c r="AM518" s="437"/>
      <c r="AN518" s="437"/>
      <c r="AO518" s="437"/>
      <c r="AP518" s="437"/>
      <c r="AQ518" s="437"/>
      <c r="AR518" s="437"/>
      <c r="AS518" s="437"/>
      <c r="AT518" s="437"/>
      <c r="AU518" s="437"/>
      <c r="AV518" s="415">
        <v>1</v>
      </c>
      <c r="AW518" s="437"/>
      <c r="AX518" s="153" t="s">
        <v>148</v>
      </c>
    </row>
    <row r="519" spans="1:50" s="51" customFormat="1" ht="48" customHeight="1">
      <c r="A519" s="527">
        <v>164</v>
      </c>
      <c r="B519" s="116" t="s">
        <v>631</v>
      </c>
      <c r="C519" s="5" t="s">
        <v>64</v>
      </c>
      <c r="D519" s="245">
        <v>1</v>
      </c>
      <c r="E519" s="8">
        <v>3.2699999999999996</v>
      </c>
      <c r="F519" s="79">
        <f t="shared" si="213"/>
        <v>3.2699999999999996</v>
      </c>
      <c r="G519" s="149">
        <f t="shared" si="197"/>
        <v>0.32699999999999996</v>
      </c>
      <c r="H519" s="149">
        <f t="shared" si="198"/>
        <v>3.5969999999999995</v>
      </c>
      <c r="I519" s="149">
        <f t="shared" si="199"/>
        <v>0.28775999999999996</v>
      </c>
      <c r="J519" s="149">
        <f t="shared" si="200"/>
        <v>3.8847599999999995</v>
      </c>
      <c r="K519" s="79">
        <f t="shared" si="201"/>
        <v>0.11654279999999999</v>
      </c>
      <c r="L519" s="149">
        <f t="shared" si="202"/>
        <v>4.0013027999999995</v>
      </c>
      <c r="M519" s="8">
        <f t="shared" si="203"/>
        <v>0.72023450399999989</v>
      </c>
      <c r="N519" s="149">
        <f t="shared" si="204"/>
        <v>4.721537303999999</v>
      </c>
      <c r="O519" s="402">
        <v>2</v>
      </c>
      <c r="P519" s="400">
        <f t="shared" si="214"/>
        <v>9.4430746079999981</v>
      </c>
      <c r="Q519" s="226"/>
      <c r="S519" s="446" t="s">
        <v>64</v>
      </c>
      <c r="T519" s="245">
        <v>1</v>
      </c>
      <c r="U519" s="431">
        <v>3</v>
      </c>
      <c r="V519" s="432">
        <f t="shared" si="194"/>
        <v>3</v>
      </c>
      <c r="W519" s="432">
        <f t="shared" ref="W519:W582" si="215">V519*10%</f>
        <v>0.30000000000000004</v>
      </c>
      <c r="X519" s="432">
        <f t="shared" ref="X519:X582" si="216">SUM(V519:W519)</f>
        <v>3.3</v>
      </c>
      <c r="Y519" s="478">
        <f t="shared" ref="Y519:Y582" si="217">X519*8%</f>
        <v>0.26400000000000001</v>
      </c>
      <c r="Z519" s="478">
        <f t="shared" ref="Z519:Z582" si="218">SUM(X519:Y519)</f>
        <v>3.5640000000000001</v>
      </c>
      <c r="AA519" s="478">
        <f t="shared" ref="AA519:AA582" si="219">Z519*3%</f>
        <v>0.10692</v>
      </c>
      <c r="AB519" s="478">
        <f t="shared" ref="AB519:AB582" si="220">SUM(Z519:AA519)</f>
        <v>3.6709200000000002</v>
      </c>
      <c r="AC519" s="478">
        <f t="shared" ref="AC519:AC582" si="221">AB519*18%</f>
        <v>0.66076559999999995</v>
      </c>
      <c r="AD519" s="478">
        <f t="shared" ref="AD519:AD582" si="222">SUM(AB519:AC519)</f>
        <v>4.3316856000000001</v>
      </c>
      <c r="AE519" s="402">
        <v>2</v>
      </c>
      <c r="AF519" s="502">
        <f t="shared" ref="AF519:AF582" si="223">AE519*AD519</f>
        <v>8.6633712000000003</v>
      </c>
      <c r="AG519" s="172"/>
      <c r="AI519" s="504">
        <f t="shared" ref="AI519:AI582" si="224">P519-AF519</f>
        <v>0.77970340799999782</v>
      </c>
      <c r="AJ519" s="5" t="s">
        <v>64</v>
      </c>
      <c r="AK519" s="245">
        <v>1</v>
      </c>
      <c r="AL519" s="431"/>
      <c r="AM519" s="431"/>
      <c r="AN519" s="431"/>
      <c r="AO519" s="431"/>
      <c r="AP519" s="431"/>
      <c r="AQ519" s="431"/>
      <c r="AR519" s="431"/>
      <c r="AS519" s="431"/>
      <c r="AT519" s="431"/>
      <c r="AU519" s="431"/>
      <c r="AV519" s="402">
        <v>2</v>
      </c>
      <c r="AW519" s="431"/>
      <c r="AX519" s="226"/>
    </row>
    <row r="520" spans="1:50" s="51" customFormat="1" ht="35.25" customHeight="1" thickBot="1">
      <c r="A520" s="526" t="s">
        <v>575</v>
      </c>
      <c r="B520" s="117" t="s">
        <v>80</v>
      </c>
      <c r="C520" s="167" t="s">
        <v>64</v>
      </c>
      <c r="D520" s="118">
        <v>1</v>
      </c>
      <c r="E520" s="7">
        <v>0</v>
      </c>
      <c r="F520" s="90">
        <f t="shared" si="213"/>
        <v>0</v>
      </c>
      <c r="G520" s="152"/>
      <c r="H520" s="152"/>
      <c r="I520" s="152"/>
      <c r="J520" s="152"/>
      <c r="K520" s="90"/>
      <c r="L520" s="152"/>
      <c r="M520" s="7"/>
      <c r="N520" s="152"/>
      <c r="O520" s="406">
        <v>3</v>
      </c>
      <c r="P520" s="415"/>
      <c r="Q520" s="153" t="s">
        <v>148</v>
      </c>
      <c r="S520" s="446" t="s">
        <v>64</v>
      </c>
      <c r="T520" s="118">
        <v>1</v>
      </c>
      <c r="U520" s="431">
        <v>0</v>
      </c>
      <c r="V520" s="432">
        <f t="shared" ref="V520:V583" si="225">U520*T520</f>
        <v>0</v>
      </c>
      <c r="W520" s="432">
        <f t="shared" si="215"/>
        <v>0</v>
      </c>
      <c r="X520" s="432">
        <f t="shared" si="216"/>
        <v>0</v>
      </c>
      <c r="Y520" s="478">
        <f t="shared" si="217"/>
        <v>0</v>
      </c>
      <c r="Z520" s="478">
        <f t="shared" si="218"/>
        <v>0</v>
      </c>
      <c r="AA520" s="478">
        <f t="shared" si="219"/>
        <v>0</v>
      </c>
      <c r="AB520" s="478">
        <f t="shared" si="220"/>
        <v>0</v>
      </c>
      <c r="AC520" s="478">
        <f t="shared" si="221"/>
        <v>0</v>
      </c>
      <c r="AD520" s="478">
        <f t="shared" si="222"/>
        <v>0</v>
      </c>
      <c r="AE520" s="406">
        <v>3</v>
      </c>
      <c r="AF520" s="502">
        <f t="shared" si="223"/>
        <v>0</v>
      </c>
      <c r="AG520" s="172" t="s">
        <v>148</v>
      </c>
      <c r="AI520" s="504">
        <f t="shared" si="224"/>
        <v>0</v>
      </c>
      <c r="AJ520" s="167" t="s">
        <v>64</v>
      </c>
      <c r="AK520" s="118">
        <v>1</v>
      </c>
      <c r="AL520" s="431"/>
      <c r="AM520" s="431"/>
      <c r="AN520" s="431"/>
      <c r="AO520" s="431"/>
      <c r="AP520" s="431"/>
      <c r="AQ520" s="431"/>
      <c r="AR520" s="431"/>
      <c r="AS520" s="431"/>
      <c r="AT520" s="431"/>
      <c r="AU520" s="431"/>
      <c r="AV520" s="406">
        <v>3</v>
      </c>
      <c r="AW520" s="431"/>
      <c r="AX520" s="153" t="s">
        <v>148</v>
      </c>
    </row>
    <row r="521" spans="1:50" s="51" customFormat="1" ht="51" customHeight="1">
      <c r="A521" s="527">
        <v>165</v>
      </c>
      <c r="B521" s="158" t="s">
        <v>629</v>
      </c>
      <c r="C521" s="224" t="s">
        <v>64</v>
      </c>
      <c r="D521" s="225">
        <v>1</v>
      </c>
      <c r="E521" s="16">
        <v>4.4879999999999995</v>
      </c>
      <c r="F521" s="143">
        <f t="shared" si="213"/>
        <v>4.4879999999999995</v>
      </c>
      <c r="G521" s="142">
        <f t="shared" si="197"/>
        <v>0.44879999999999998</v>
      </c>
      <c r="H521" s="142">
        <f t="shared" si="198"/>
        <v>4.9367999999999999</v>
      </c>
      <c r="I521" s="142">
        <f t="shared" si="199"/>
        <v>0.39494400000000002</v>
      </c>
      <c r="J521" s="142">
        <f t="shared" si="200"/>
        <v>5.3317439999999996</v>
      </c>
      <c r="K521" s="143">
        <f t="shared" si="201"/>
        <v>0.15995231999999998</v>
      </c>
      <c r="L521" s="142">
        <f t="shared" si="202"/>
        <v>5.49169632</v>
      </c>
      <c r="M521" s="16">
        <f t="shared" si="203"/>
        <v>0.98850533759999992</v>
      </c>
      <c r="N521" s="142">
        <f t="shared" si="204"/>
        <v>6.4802016576000003</v>
      </c>
      <c r="O521" s="402">
        <v>6</v>
      </c>
      <c r="P521" s="400">
        <f t="shared" si="214"/>
        <v>38.881209945600006</v>
      </c>
      <c r="Q521" s="226"/>
      <c r="S521" s="446" t="s">
        <v>64</v>
      </c>
      <c r="T521" s="225">
        <v>1</v>
      </c>
      <c r="U521" s="431">
        <v>5</v>
      </c>
      <c r="V521" s="432">
        <f t="shared" si="225"/>
        <v>5</v>
      </c>
      <c r="W521" s="432">
        <f t="shared" si="215"/>
        <v>0.5</v>
      </c>
      <c r="X521" s="432">
        <f t="shared" si="216"/>
        <v>5.5</v>
      </c>
      <c r="Y521" s="478">
        <f t="shared" si="217"/>
        <v>0.44</v>
      </c>
      <c r="Z521" s="478">
        <f t="shared" si="218"/>
        <v>5.94</v>
      </c>
      <c r="AA521" s="478">
        <f t="shared" si="219"/>
        <v>0.1782</v>
      </c>
      <c r="AB521" s="478">
        <f t="shared" si="220"/>
        <v>6.1182000000000007</v>
      </c>
      <c r="AC521" s="478">
        <f t="shared" si="221"/>
        <v>1.1012760000000001</v>
      </c>
      <c r="AD521" s="478">
        <f t="shared" si="222"/>
        <v>7.2194760000000011</v>
      </c>
      <c r="AE521" s="402">
        <v>6</v>
      </c>
      <c r="AF521" s="502">
        <f t="shared" si="223"/>
        <v>43.316856000000008</v>
      </c>
      <c r="AG521" s="172"/>
      <c r="AI521" s="504">
        <f t="shared" si="224"/>
        <v>-4.4356460544000029</v>
      </c>
      <c r="AJ521" s="224" t="s">
        <v>64</v>
      </c>
      <c r="AK521" s="225">
        <v>1</v>
      </c>
      <c r="AL521" s="431"/>
      <c r="AM521" s="431"/>
      <c r="AN521" s="431"/>
      <c r="AO521" s="431"/>
      <c r="AP521" s="431"/>
      <c r="AQ521" s="431"/>
      <c r="AR521" s="431"/>
      <c r="AS521" s="431"/>
      <c r="AT521" s="431"/>
      <c r="AU521" s="431"/>
      <c r="AV521" s="402">
        <v>6</v>
      </c>
      <c r="AW521" s="431"/>
      <c r="AX521" s="226"/>
    </row>
    <row r="522" spans="1:50" s="272" customFormat="1" ht="35.25" customHeight="1" thickBot="1">
      <c r="A522" s="526" t="s">
        <v>576</v>
      </c>
      <c r="B522" s="117" t="s">
        <v>141</v>
      </c>
      <c r="C522" s="167" t="s">
        <v>64</v>
      </c>
      <c r="D522" s="118">
        <v>1</v>
      </c>
      <c r="E522" s="7">
        <v>0</v>
      </c>
      <c r="F522" s="90">
        <f t="shared" si="213"/>
        <v>0</v>
      </c>
      <c r="G522" s="152"/>
      <c r="H522" s="152"/>
      <c r="I522" s="152"/>
      <c r="J522" s="152"/>
      <c r="K522" s="90"/>
      <c r="L522" s="152"/>
      <c r="M522" s="7"/>
      <c r="N522" s="152"/>
      <c r="O522" s="406">
        <v>6</v>
      </c>
      <c r="P522" s="415"/>
      <c r="Q522" s="153" t="s">
        <v>148</v>
      </c>
      <c r="S522" s="446" t="s">
        <v>64</v>
      </c>
      <c r="T522" s="118">
        <v>1</v>
      </c>
      <c r="U522" s="431">
        <v>0</v>
      </c>
      <c r="V522" s="432">
        <f t="shared" si="225"/>
        <v>0</v>
      </c>
      <c r="W522" s="432">
        <f t="shared" si="215"/>
        <v>0</v>
      </c>
      <c r="X522" s="432">
        <f t="shared" si="216"/>
        <v>0</v>
      </c>
      <c r="Y522" s="478">
        <f t="shared" si="217"/>
        <v>0</v>
      </c>
      <c r="Z522" s="478">
        <f t="shared" si="218"/>
        <v>0</v>
      </c>
      <c r="AA522" s="478">
        <f t="shared" si="219"/>
        <v>0</v>
      </c>
      <c r="AB522" s="478">
        <f t="shared" si="220"/>
        <v>0</v>
      </c>
      <c r="AC522" s="478">
        <f t="shared" si="221"/>
        <v>0</v>
      </c>
      <c r="AD522" s="478">
        <f t="shared" si="222"/>
        <v>0</v>
      </c>
      <c r="AE522" s="406">
        <v>6</v>
      </c>
      <c r="AF522" s="502">
        <f t="shared" si="223"/>
        <v>0</v>
      </c>
      <c r="AG522" s="172" t="s">
        <v>148</v>
      </c>
      <c r="AI522" s="504">
        <f t="shared" si="224"/>
        <v>0</v>
      </c>
      <c r="AJ522" s="167" t="s">
        <v>64</v>
      </c>
      <c r="AK522" s="118">
        <v>1</v>
      </c>
      <c r="AL522" s="431"/>
      <c r="AM522" s="431"/>
      <c r="AN522" s="431"/>
      <c r="AO522" s="431"/>
      <c r="AP522" s="431"/>
      <c r="AQ522" s="431"/>
      <c r="AR522" s="431"/>
      <c r="AS522" s="431"/>
      <c r="AT522" s="431"/>
      <c r="AU522" s="431"/>
      <c r="AV522" s="406">
        <v>6</v>
      </c>
      <c r="AW522" s="431"/>
      <c r="AX522" s="153" t="s">
        <v>148</v>
      </c>
    </row>
    <row r="523" spans="1:50" s="51" customFormat="1" ht="35.25" customHeight="1">
      <c r="A523" s="527">
        <v>166</v>
      </c>
      <c r="B523" s="158" t="s">
        <v>628</v>
      </c>
      <c r="C523" s="224" t="s">
        <v>64</v>
      </c>
      <c r="D523" s="225">
        <v>1</v>
      </c>
      <c r="E523" s="16">
        <v>5.8919999999999995</v>
      </c>
      <c r="F523" s="143">
        <f t="shared" si="213"/>
        <v>5.8919999999999995</v>
      </c>
      <c r="G523" s="142">
        <f t="shared" ref="G523:G572" si="226">F523*$G$4</f>
        <v>0.58919999999999995</v>
      </c>
      <c r="H523" s="142">
        <f t="shared" ref="H523:H572" si="227">G523+F523</f>
        <v>6.4811999999999994</v>
      </c>
      <c r="I523" s="142">
        <f t="shared" ref="I523:I572" si="228">H523*$I$4</f>
        <v>0.51849599999999996</v>
      </c>
      <c r="J523" s="142">
        <f t="shared" ref="J523:J572" si="229">I523+H523</f>
        <v>6.9996959999999993</v>
      </c>
      <c r="K523" s="143">
        <f t="shared" ref="K523:K572" si="230">J523*$K$4</f>
        <v>0.20999087999999996</v>
      </c>
      <c r="L523" s="142">
        <f t="shared" ref="L523:L572" si="231">J523+K523</f>
        <v>7.2096868799999996</v>
      </c>
      <c r="M523" s="16">
        <f t="shared" ref="M523:M572" si="232">L523*$M$4</f>
        <v>1.2977436383999998</v>
      </c>
      <c r="N523" s="142">
        <f t="shared" ref="N523:N572" si="233">M523+L523</f>
        <v>8.5074305183999996</v>
      </c>
      <c r="O523" s="402">
        <v>22</v>
      </c>
      <c r="P523" s="400">
        <f t="shared" si="214"/>
        <v>187.16347140479999</v>
      </c>
      <c r="Q523" s="226"/>
      <c r="S523" s="446" t="s">
        <v>64</v>
      </c>
      <c r="T523" s="225">
        <v>1</v>
      </c>
      <c r="U523" s="431">
        <v>5.5</v>
      </c>
      <c r="V523" s="432">
        <f t="shared" si="225"/>
        <v>5.5</v>
      </c>
      <c r="W523" s="432">
        <f t="shared" si="215"/>
        <v>0.55000000000000004</v>
      </c>
      <c r="X523" s="432">
        <f t="shared" si="216"/>
        <v>6.05</v>
      </c>
      <c r="Y523" s="478">
        <f t="shared" si="217"/>
        <v>0.48399999999999999</v>
      </c>
      <c r="Z523" s="478">
        <f t="shared" si="218"/>
        <v>6.5339999999999998</v>
      </c>
      <c r="AA523" s="478">
        <f t="shared" si="219"/>
        <v>0.19602</v>
      </c>
      <c r="AB523" s="478">
        <f t="shared" si="220"/>
        <v>6.7300199999999997</v>
      </c>
      <c r="AC523" s="478">
        <f t="shared" si="221"/>
        <v>1.2114035999999999</v>
      </c>
      <c r="AD523" s="478">
        <f t="shared" si="222"/>
        <v>7.9414235999999994</v>
      </c>
      <c r="AE523" s="402">
        <v>22</v>
      </c>
      <c r="AF523" s="502">
        <f t="shared" si="223"/>
        <v>174.71131919999999</v>
      </c>
      <c r="AG523" s="172"/>
      <c r="AI523" s="504">
        <f t="shared" si="224"/>
        <v>12.452152204800001</v>
      </c>
      <c r="AJ523" s="224" t="s">
        <v>64</v>
      </c>
      <c r="AK523" s="225">
        <v>1</v>
      </c>
      <c r="AL523" s="431"/>
      <c r="AM523" s="431"/>
      <c r="AN523" s="431"/>
      <c r="AO523" s="431"/>
      <c r="AP523" s="431"/>
      <c r="AQ523" s="431"/>
      <c r="AR523" s="431"/>
      <c r="AS523" s="431"/>
      <c r="AT523" s="431"/>
      <c r="AU523" s="431"/>
      <c r="AV523" s="402">
        <v>22</v>
      </c>
      <c r="AW523" s="431"/>
      <c r="AX523" s="226"/>
    </row>
    <row r="524" spans="1:50" s="51" customFormat="1" ht="35.25" customHeight="1" thickBot="1">
      <c r="A524" s="526" t="s">
        <v>577</v>
      </c>
      <c r="B524" s="117" t="s">
        <v>81</v>
      </c>
      <c r="C524" s="167" t="s">
        <v>64</v>
      </c>
      <c r="D524" s="118">
        <v>1</v>
      </c>
      <c r="E524" s="7">
        <v>0</v>
      </c>
      <c r="F524" s="90">
        <f t="shared" si="213"/>
        <v>0</v>
      </c>
      <c r="G524" s="152"/>
      <c r="H524" s="152"/>
      <c r="I524" s="152"/>
      <c r="J524" s="152"/>
      <c r="K524" s="90"/>
      <c r="L524" s="152"/>
      <c r="M524" s="7"/>
      <c r="N524" s="152"/>
      <c r="O524" s="406">
        <v>22</v>
      </c>
      <c r="P524" s="415"/>
      <c r="Q524" s="153" t="s">
        <v>148</v>
      </c>
      <c r="S524" s="446" t="s">
        <v>64</v>
      </c>
      <c r="T524" s="118">
        <v>1</v>
      </c>
      <c r="U524" s="431"/>
      <c r="V524" s="432">
        <f t="shared" si="225"/>
        <v>0</v>
      </c>
      <c r="W524" s="432">
        <f t="shared" si="215"/>
        <v>0</v>
      </c>
      <c r="X524" s="432">
        <f t="shared" si="216"/>
        <v>0</v>
      </c>
      <c r="Y524" s="478">
        <f t="shared" si="217"/>
        <v>0</v>
      </c>
      <c r="Z524" s="478">
        <f t="shared" si="218"/>
        <v>0</v>
      </c>
      <c r="AA524" s="478">
        <f t="shared" si="219"/>
        <v>0</v>
      </c>
      <c r="AB524" s="478">
        <f t="shared" si="220"/>
        <v>0</v>
      </c>
      <c r="AC524" s="478">
        <f t="shared" si="221"/>
        <v>0</v>
      </c>
      <c r="AD524" s="478">
        <f t="shared" si="222"/>
        <v>0</v>
      </c>
      <c r="AE524" s="406">
        <v>22</v>
      </c>
      <c r="AF524" s="502">
        <f t="shared" si="223"/>
        <v>0</v>
      </c>
      <c r="AG524" s="172" t="s">
        <v>148</v>
      </c>
      <c r="AI524" s="504">
        <f t="shared" si="224"/>
        <v>0</v>
      </c>
      <c r="AJ524" s="167" t="s">
        <v>64</v>
      </c>
      <c r="AK524" s="118">
        <v>1</v>
      </c>
      <c r="AL524" s="431"/>
      <c r="AM524" s="431"/>
      <c r="AN524" s="431"/>
      <c r="AO524" s="431"/>
      <c r="AP524" s="431"/>
      <c r="AQ524" s="431"/>
      <c r="AR524" s="431"/>
      <c r="AS524" s="431"/>
      <c r="AT524" s="431"/>
      <c r="AU524" s="431"/>
      <c r="AV524" s="406">
        <v>22</v>
      </c>
      <c r="AW524" s="431"/>
      <c r="AX524" s="153" t="s">
        <v>148</v>
      </c>
    </row>
    <row r="525" spans="1:50" s="51" customFormat="1" ht="35.25" customHeight="1">
      <c r="A525" s="527">
        <v>167</v>
      </c>
      <c r="B525" s="158" t="s">
        <v>632</v>
      </c>
      <c r="C525" s="224" t="s">
        <v>64</v>
      </c>
      <c r="D525" s="225">
        <v>1</v>
      </c>
      <c r="E525" s="16">
        <v>8.7119999999999997</v>
      </c>
      <c r="F525" s="143">
        <f t="shared" si="213"/>
        <v>8.7119999999999997</v>
      </c>
      <c r="G525" s="142">
        <f t="shared" si="226"/>
        <v>0.87119999999999997</v>
      </c>
      <c r="H525" s="142">
        <f t="shared" si="227"/>
        <v>9.5831999999999997</v>
      </c>
      <c r="I525" s="142">
        <f t="shared" si="228"/>
        <v>0.766656</v>
      </c>
      <c r="J525" s="142">
        <f t="shared" si="229"/>
        <v>10.349855999999999</v>
      </c>
      <c r="K525" s="143">
        <f t="shared" si="230"/>
        <v>0.31049567999999994</v>
      </c>
      <c r="L525" s="142">
        <f t="shared" si="231"/>
        <v>10.66035168</v>
      </c>
      <c r="M525" s="16">
        <f t="shared" si="232"/>
        <v>1.9188633023999999</v>
      </c>
      <c r="N525" s="142">
        <f t="shared" si="233"/>
        <v>12.5792149824</v>
      </c>
      <c r="O525" s="402">
        <v>16</v>
      </c>
      <c r="P525" s="400">
        <f t="shared" si="214"/>
        <v>201.2674397184</v>
      </c>
      <c r="Q525" s="226"/>
      <c r="S525" s="446" t="s">
        <v>64</v>
      </c>
      <c r="T525" s="225">
        <v>1</v>
      </c>
      <c r="U525" s="431">
        <v>8</v>
      </c>
      <c r="V525" s="432">
        <f t="shared" si="225"/>
        <v>8</v>
      </c>
      <c r="W525" s="432">
        <f t="shared" si="215"/>
        <v>0.8</v>
      </c>
      <c r="X525" s="432">
        <f t="shared" si="216"/>
        <v>8.8000000000000007</v>
      </c>
      <c r="Y525" s="478">
        <f t="shared" si="217"/>
        <v>0.70400000000000007</v>
      </c>
      <c r="Z525" s="478">
        <f t="shared" si="218"/>
        <v>9.5040000000000013</v>
      </c>
      <c r="AA525" s="478">
        <f t="shared" si="219"/>
        <v>0.28512000000000004</v>
      </c>
      <c r="AB525" s="478">
        <f t="shared" si="220"/>
        <v>9.7891200000000005</v>
      </c>
      <c r="AC525" s="478">
        <f t="shared" si="221"/>
        <v>1.7620416000000001</v>
      </c>
      <c r="AD525" s="478">
        <f t="shared" si="222"/>
        <v>11.5511616</v>
      </c>
      <c r="AE525" s="402">
        <v>16</v>
      </c>
      <c r="AF525" s="502">
        <f t="shared" si="223"/>
        <v>184.81858560000001</v>
      </c>
      <c r="AG525" s="172"/>
      <c r="AI525" s="504">
        <f t="shared" si="224"/>
        <v>16.448854118399993</v>
      </c>
      <c r="AJ525" s="224" t="s">
        <v>64</v>
      </c>
      <c r="AK525" s="225">
        <v>1</v>
      </c>
      <c r="AL525" s="431"/>
      <c r="AM525" s="431"/>
      <c r="AN525" s="431"/>
      <c r="AO525" s="431"/>
      <c r="AP525" s="431"/>
      <c r="AQ525" s="431"/>
      <c r="AR525" s="431"/>
      <c r="AS525" s="431"/>
      <c r="AT525" s="431"/>
      <c r="AU525" s="431"/>
      <c r="AV525" s="402">
        <v>16</v>
      </c>
      <c r="AW525" s="431"/>
      <c r="AX525" s="226"/>
    </row>
    <row r="526" spans="1:50" s="51" customFormat="1" ht="35.25" customHeight="1" thickBot="1">
      <c r="A526" s="526" t="s">
        <v>578</v>
      </c>
      <c r="B526" s="119" t="s">
        <v>82</v>
      </c>
      <c r="C526" s="35" t="s">
        <v>64</v>
      </c>
      <c r="D526" s="121">
        <v>1</v>
      </c>
      <c r="E526" s="17">
        <v>0</v>
      </c>
      <c r="F526" s="104">
        <f t="shared" si="213"/>
        <v>0</v>
      </c>
      <c r="G526" s="147"/>
      <c r="H526" s="147"/>
      <c r="I526" s="147"/>
      <c r="J526" s="147"/>
      <c r="K526" s="104"/>
      <c r="L526" s="147"/>
      <c r="M526" s="17"/>
      <c r="N526" s="147"/>
      <c r="O526" s="415">
        <v>16</v>
      </c>
      <c r="P526" s="415"/>
      <c r="Q526" s="153" t="s">
        <v>148</v>
      </c>
      <c r="S526" s="446" t="s">
        <v>64</v>
      </c>
      <c r="T526" s="121">
        <v>1</v>
      </c>
      <c r="U526" s="431">
        <v>0</v>
      </c>
      <c r="V526" s="432">
        <f t="shared" si="225"/>
        <v>0</v>
      </c>
      <c r="W526" s="432">
        <f t="shared" si="215"/>
        <v>0</v>
      </c>
      <c r="X526" s="432">
        <f t="shared" si="216"/>
        <v>0</v>
      </c>
      <c r="Y526" s="478">
        <f t="shared" si="217"/>
        <v>0</v>
      </c>
      <c r="Z526" s="478">
        <f t="shared" si="218"/>
        <v>0</v>
      </c>
      <c r="AA526" s="478">
        <f t="shared" si="219"/>
        <v>0</v>
      </c>
      <c r="AB526" s="478">
        <f t="shared" si="220"/>
        <v>0</v>
      </c>
      <c r="AC526" s="478">
        <f t="shared" si="221"/>
        <v>0</v>
      </c>
      <c r="AD526" s="478">
        <f t="shared" si="222"/>
        <v>0</v>
      </c>
      <c r="AE526" s="415">
        <v>16</v>
      </c>
      <c r="AF526" s="502">
        <f t="shared" si="223"/>
        <v>0</v>
      </c>
      <c r="AG526" s="172" t="s">
        <v>148</v>
      </c>
      <c r="AI526" s="504">
        <f t="shared" si="224"/>
        <v>0</v>
      </c>
      <c r="AJ526" s="35" t="s">
        <v>64</v>
      </c>
      <c r="AK526" s="121">
        <v>1</v>
      </c>
      <c r="AL526" s="431"/>
      <c r="AM526" s="431"/>
      <c r="AN526" s="431"/>
      <c r="AO526" s="431"/>
      <c r="AP526" s="431"/>
      <c r="AQ526" s="431"/>
      <c r="AR526" s="431"/>
      <c r="AS526" s="431"/>
      <c r="AT526" s="431"/>
      <c r="AU526" s="431"/>
      <c r="AV526" s="415">
        <v>16</v>
      </c>
      <c r="AW526" s="431"/>
      <c r="AX526" s="153" t="s">
        <v>148</v>
      </c>
    </row>
    <row r="527" spans="1:50" s="51" customFormat="1" ht="35.25" customHeight="1">
      <c r="A527" s="527">
        <v>168</v>
      </c>
      <c r="B527" s="116" t="s">
        <v>633</v>
      </c>
      <c r="C527" s="5" t="s">
        <v>64</v>
      </c>
      <c r="D527" s="245">
        <v>1</v>
      </c>
      <c r="E527" s="8">
        <v>12.21</v>
      </c>
      <c r="F527" s="79">
        <f t="shared" si="213"/>
        <v>12.21</v>
      </c>
      <c r="G527" s="149">
        <f t="shared" si="226"/>
        <v>1.2210000000000001</v>
      </c>
      <c r="H527" s="149">
        <f t="shared" si="227"/>
        <v>13.431000000000001</v>
      </c>
      <c r="I527" s="149">
        <f t="shared" si="228"/>
        <v>1.0744800000000001</v>
      </c>
      <c r="J527" s="149">
        <f t="shared" si="229"/>
        <v>14.50548</v>
      </c>
      <c r="K527" s="79">
        <f t="shared" si="230"/>
        <v>0.43516440000000001</v>
      </c>
      <c r="L527" s="149">
        <f t="shared" si="231"/>
        <v>14.9406444</v>
      </c>
      <c r="M527" s="8">
        <f t="shared" si="232"/>
        <v>2.689315992</v>
      </c>
      <c r="N527" s="149">
        <f t="shared" si="233"/>
        <v>17.629960392000001</v>
      </c>
      <c r="O527" s="402">
        <v>10</v>
      </c>
      <c r="P527" s="400">
        <f t="shared" si="214"/>
        <v>176.29960392000001</v>
      </c>
      <c r="Q527" s="226"/>
      <c r="S527" s="446" t="s">
        <v>64</v>
      </c>
      <c r="T527" s="245">
        <v>1</v>
      </c>
      <c r="U527" s="431">
        <v>11</v>
      </c>
      <c r="V527" s="432">
        <f t="shared" si="225"/>
        <v>11</v>
      </c>
      <c r="W527" s="432">
        <f t="shared" si="215"/>
        <v>1.1000000000000001</v>
      </c>
      <c r="X527" s="432">
        <f t="shared" si="216"/>
        <v>12.1</v>
      </c>
      <c r="Y527" s="478">
        <f t="shared" si="217"/>
        <v>0.96799999999999997</v>
      </c>
      <c r="Z527" s="478">
        <f t="shared" si="218"/>
        <v>13.068</v>
      </c>
      <c r="AA527" s="478">
        <f t="shared" si="219"/>
        <v>0.39204</v>
      </c>
      <c r="AB527" s="478">
        <f t="shared" si="220"/>
        <v>13.460039999999999</v>
      </c>
      <c r="AC527" s="478">
        <f t="shared" si="221"/>
        <v>2.4228071999999998</v>
      </c>
      <c r="AD527" s="478">
        <f t="shared" si="222"/>
        <v>15.882847199999999</v>
      </c>
      <c r="AE527" s="402">
        <v>10</v>
      </c>
      <c r="AF527" s="502">
        <f t="shared" si="223"/>
        <v>158.82847199999998</v>
      </c>
      <c r="AG527" s="172"/>
      <c r="AI527" s="504">
        <f t="shared" si="224"/>
        <v>17.471131920000033</v>
      </c>
      <c r="AJ527" s="5" t="s">
        <v>64</v>
      </c>
      <c r="AK527" s="245">
        <v>1</v>
      </c>
      <c r="AL527" s="431"/>
      <c r="AM527" s="431"/>
      <c r="AN527" s="431"/>
      <c r="AO527" s="431"/>
      <c r="AP527" s="431"/>
      <c r="AQ527" s="431"/>
      <c r="AR527" s="431"/>
      <c r="AS527" s="431"/>
      <c r="AT527" s="431"/>
      <c r="AU527" s="431"/>
      <c r="AV527" s="402">
        <v>10</v>
      </c>
      <c r="AW527" s="431"/>
      <c r="AX527" s="226"/>
    </row>
    <row r="528" spans="1:50" s="51" customFormat="1" ht="35.25" customHeight="1" thickBot="1">
      <c r="A528" s="526" t="s">
        <v>580</v>
      </c>
      <c r="B528" s="117" t="s">
        <v>83</v>
      </c>
      <c r="C528" s="167" t="s">
        <v>64</v>
      </c>
      <c r="D528" s="118">
        <v>1</v>
      </c>
      <c r="E528" s="7">
        <v>0</v>
      </c>
      <c r="F528" s="90">
        <f t="shared" si="213"/>
        <v>0</v>
      </c>
      <c r="G528" s="152"/>
      <c r="H528" s="152"/>
      <c r="I528" s="152"/>
      <c r="J528" s="152"/>
      <c r="K528" s="90"/>
      <c r="L528" s="152"/>
      <c r="M528" s="7"/>
      <c r="N528" s="152"/>
      <c r="O528" s="406">
        <v>10</v>
      </c>
      <c r="P528" s="415"/>
      <c r="Q528" s="153" t="s">
        <v>148</v>
      </c>
      <c r="S528" s="446" t="s">
        <v>64</v>
      </c>
      <c r="T528" s="118">
        <v>1</v>
      </c>
      <c r="U528" s="431">
        <v>0</v>
      </c>
      <c r="V528" s="432">
        <f t="shared" si="225"/>
        <v>0</v>
      </c>
      <c r="W528" s="432">
        <f t="shared" si="215"/>
        <v>0</v>
      </c>
      <c r="X528" s="432">
        <f t="shared" si="216"/>
        <v>0</v>
      </c>
      <c r="Y528" s="478">
        <f t="shared" si="217"/>
        <v>0</v>
      </c>
      <c r="Z528" s="478">
        <f t="shared" si="218"/>
        <v>0</v>
      </c>
      <c r="AA528" s="478">
        <f t="shared" si="219"/>
        <v>0</v>
      </c>
      <c r="AB528" s="478">
        <f t="shared" si="220"/>
        <v>0</v>
      </c>
      <c r="AC528" s="478">
        <f t="shared" si="221"/>
        <v>0</v>
      </c>
      <c r="AD528" s="478">
        <f t="shared" si="222"/>
        <v>0</v>
      </c>
      <c r="AE528" s="406">
        <v>10</v>
      </c>
      <c r="AF528" s="502">
        <f t="shared" si="223"/>
        <v>0</v>
      </c>
      <c r="AG528" s="172" t="s">
        <v>148</v>
      </c>
      <c r="AI528" s="504">
        <f t="shared" si="224"/>
        <v>0</v>
      </c>
      <c r="AJ528" s="167" t="s">
        <v>64</v>
      </c>
      <c r="AK528" s="118">
        <v>1</v>
      </c>
      <c r="AL528" s="431"/>
      <c r="AM528" s="431"/>
      <c r="AN528" s="431"/>
      <c r="AO528" s="431"/>
      <c r="AP528" s="431"/>
      <c r="AQ528" s="431"/>
      <c r="AR528" s="431"/>
      <c r="AS528" s="431"/>
      <c r="AT528" s="431"/>
      <c r="AU528" s="431"/>
      <c r="AV528" s="406">
        <v>10</v>
      </c>
      <c r="AW528" s="431"/>
      <c r="AX528" s="153" t="s">
        <v>148</v>
      </c>
    </row>
    <row r="529" spans="1:50" s="51" customFormat="1" ht="35.25" customHeight="1">
      <c r="A529" s="527">
        <v>169</v>
      </c>
      <c r="B529" s="158" t="s">
        <v>634</v>
      </c>
      <c r="C529" s="224" t="s">
        <v>64</v>
      </c>
      <c r="D529" s="225">
        <v>1</v>
      </c>
      <c r="E529" s="16">
        <v>14.527999999999999</v>
      </c>
      <c r="F529" s="143">
        <f t="shared" si="213"/>
        <v>14.527999999999999</v>
      </c>
      <c r="G529" s="142">
        <f t="shared" si="226"/>
        <v>1.4527999999999999</v>
      </c>
      <c r="H529" s="142">
        <f t="shared" si="227"/>
        <v>15.980799999999999</v>
      </c>
      <c r="I529" s="142">
        <f t="shared" si="228"/>
        <v>1.2784639999999998</v>
      </c>
      <c r="J529" s="142">
        <f t="shared" si="229"/>
        <v>17.259263999999998</v>
      </c>
      <c r="K529" s="143">
        <f t="shared" si="230"/>
        <v>0.51777791999999989</v>
      </c>
      <c r="L529" s="142">
        <f t="shared" si="231"/>
        <v>17.777041919999998</v>
      </c>
      <c r="M529" s="16">
        <f t="shared" si="232"/>
        <v>3.1998675455999996</v>
      </c>
      <c r="N529" s="142">
        <f t="shared" si="233"/>
        <v>20.976909465599999</v>
      </c>
      <c r="O529" s="402">
        <v>1</v>
      </c>
      <c r="P529" s="400">
        <f t="shared" si="214"/>
        <v>20.976909465599999</v>
      </c>
      <c r="Q529" s="226"/>
      <c r="S529" s="446" t="s">
        <v>64</v>
      </c>
      <c r="T529" s="225">
        <v>1</v>
      </c>
      <c r="U529" s="431">
        <v>13</v>
      </c>
      <c r="V529" s="432">
        <f t="shared" si="225"/>
        <v>13</v>
      </c>
      <c r="W529" s="432">
        <f t="shared" si="215"/>
        <v>1.3</v>
      </c>
      <c r="X529" s="432">
        <f t="shared" si="216"/>
        <v>14.3</v>
      </c>
      <c r="Y529" s="478">
        <f t="shared" si="217"/>
        <v>1.1440000000000001</v>
      </c>
      <c r="Z529" s="478">
        <f t="shared" si="218"/>
        <v>15.444000000000001</v>
      </c>
      <c r="AA529" s="478">
        <f t="shared" si="219"/>
        <v>0.46332000000000001</v>
      </c>
      <c r="AB529" s="478">
        <f t="shared" si="220"/>
        <v>15.90732</v>
      </c>
      <c r="AC529" s="478">
        <f t="shared" si="221"/>
        <v>2.8633175999999998</v>
      </c>
      <c r="AD529" s="478">
        <f t="shared" si="222"/>
        <v>18.770637600000001</v>
      </c>
      <c r="AE529" s="402">
        <v>1</v>
      </c>
      <c r="AF529" s="502">
        <f t="shared" si="223"/>
        <v>18.770637600000001</v>
      </c>
      <c r="AG529" s="172"/>
      <c r="AI529" s="504">
        <f t="shared" si="224"/>
        <v>2.206271865599998</v>
      </c>
      <c r="AJ529" s="224" t="s">
        <v>64</v>
      </c>
      <c r="AK529" s="225">
        <v>1</v>
      </c>
      <c r="AL529" s="431"/>
      <c r="AM529" s="431"/>
      <c r="AN529" s="431"/>
      <c r="AO529" s="431"/>
      <c r="AP529" s="431"/>
      <c r="AQ529" s="431"/>
      <c r="AR529" s="431"/>
      <c r="AS529" s="431"/>
      <c r="AT529" s="431"/>
      <c r="AU529" s="431"/>
      <c r="AV529" s="402">
        <v>1</v>
      </c>
      <c r="AW529" s="431"/>
      <c r="AX529" s="226"/>
    </row>
    <row r="530" spans="1:50" s="51" customFormat="1" ht="35.25" customHeight="1" thickBot="1">
      <c r="A530" s="526" t="s">
        <v>581</v>
      </c>
      <c r="B530" s="119" t="s">
        <v>84</v>
      </c>
      <c r="C530" s="35" t="s">
        <v>64</v>
      </c>
      <c r="D530" s="121">
        <v>1</v>
      </c>
      <c r="E530" s="17">
        <v>0</v>
      </c>
      <c r="F530" s="104">
        <f t="shared" si="213"/>
        <v>0</v>
      </c>
      <c r="G530" s="147"/>
      <c r="H530" s="147"/>
      <c r="I530" s="147"/>
      <c r="J530" s="147"/>
      <c r="K530" s="104"/>
      <c r="L530" s="147"/>
      <c r="M530" s="17"/>
      <c r="N530" s="147"/>
      <c r="O530" s="415">
        <v>1</v>
      </c>
      <c r="P530" s="415"/>
      <c r="Q530" s="153" t="s">
        <v>148</v>
      </c>
      <c r="S530" s="446" t="s">
        <v>64</v>
      </c>
      <c r="T530" s="121">
        <v>1</v>
      </c>
      <c r="U530" s="431">
        <v>0</v>
      </c>
      <c r="V530" s="432">
        <f t="shared" si="225"/>
        <v>0</v>
      </c>
      <c r="W530" s="432">
        <f t="shared" si="215"/>
        <v>0</v>
      </c>
      <c r="X530" s="432">
        <f t="shared" si="216"/>
        <v>0</v>
      </c>
      <c r="Y530" s="478">
        <f t="shared" si="217"/>
        <v>0</v>
      </c>
      <c r="Z530" s="478">
        <f t="shared" si="218"/>
        <v>0</v>
      </c>
      <c r="AA530" s="478">
        <f t="shared" si="219"/>
        <v>0</v>
      </c>
      <c r="AB530" s="478">
        <f t="shared" si="220"/>
        <v>0</v>
      </c>
      <c r="AC530" s="478">
        <f t="shared" si="221"/>
        <v>0</v>
      </c>
      <c r="AD530" s="478">
        <f t="shared" si="222"/>
        <v>0</v>
      </c>
      <c r="AE530" s="415">
        <v>1</v>
      </c>
      <c r="AF530" s="502">
        <f t="shared" si="223"/>
        <v>0</v>
      </c>
      <c r="AG530" s="172" t="s">
        <v>148</v>
      </c>
      <c r="AI530" s="504">
        <f t="shared" si="224"/>
        <v>0</v>
      </c>
      <c r="AJ530" s="35" t="s">
        <v>64</v>
      </c>
      <c r="AK530" s="121">
        <v>1</v>
      </c>
      <c r="AL530" s="431"/>
      <c r="AM530" s="431"/>
      <c r="AN530" s="431"/>
      <c r="AO530" s="431"/>
      <c r="AP530" s="431"/>
      <c r="AQ530" s="431"/>
      <c r="AR530" s="431"/>
      <c r="AS530" s="431"/>
      <c r="AT530" s="431"/>
      <c r="AU530" s="431"/>
      <c r="AV530" s="415">
        <v>1</v>
      </c>
      <c r="AW530" s="431"/>
      <c r="AX530" s="153" t="s">
        <v>148</v>
      </c>
    </row>
    <row r="531" spans="1:50" s="51" customFormat="1" ht="35.25" customHeight="1">
      <c r="A531" s="527">
        <v>170</v>
      </c>
      <c r="B531" s="116" t="s">
        <v>635</v>
      </c>
      <c r="C531" s="5" t="s">
        <v>64</v>
      </c>
      <c r="D531" s="245">
        <v>1</v>
      </c>
      <c r="E531" s="8">
        <v>19.736000000000001</v>
      </c>
      <c r="F531" s="79">
        <f t="shared" si="213"/>
        <v>19.736000000000001</v>
      </c>
      <c r="G531" s="149">
        <f t="shared" si="226"/>
        <v>1.9736000000000002</v>
      </c>
      <c r="H531" s="149">
        <f t="shared" si="227"/>
        <v>21.709600000000002</v>
      </c>
      <c r="I531" s="149">
        <f t="shared" si="228"/>
        <v>1.7367680000000001</v>
      </c>
      <c r="J531" s="149">
        <f t="shared" si="229"/>
        <v>23.446368000000003</v>
      </c>
      <c r="K531" s="79">
        <f t="shared" si="230"/>
        <v>0.70339104000000008</v>
      </c>
      <c r="L531" s="149">
        <f t="shared" si="231"/>
        <v>24.149759040000003</v>
      </c>
      <c r="M531" s="8">
        <f t="shared" si="232"/>
        <v>4.3469566272</v>
      </c>
      <c r="N531" s="149">
        <f t="shared" si="233"/>
        <v>28.496715667200004</v>
      </c>
      <c r="O531" s="402">
        <v>1</v>
      </c>
      <c r="P531" s="400">
        <f t="shared" si="214"/>
        <v>28.496715667200004</v>
      </c>
      <c r="Q531" s="226"/>
      <c r="S531" s="446" t="s">
        <v>64</v>
      </c>
      <c r="T531" s="245">
        <v>1</v>
      </c>
      <c r="U531" s="431">
        <v>18</v>
      </c>
      <c r="V531" s="432">
        <f t="shared" si="225"/>
        <v>18</v>
      </c>
      <c r="W531" s="432">
        <f t="shared" si="215"/>
        <v>1.8</v>
      </c>
      <c r="X531" s="432">
        <f t="shared" si="216"/>
        <v>19.8</v>
      </c>
      <c r="Y531" s="478">
        <f t="shared" si="217"/>
        <v>1.5840000000000001</v>
      </c>
      <c r="Z531" s="478">
        <f t="shared" si="218"/>
        <v>21.384</v>
      </c>
      <c r="AA531" s="478">
        <f t="shared" si="219"/>
        <v>0.64151999999999998</v>
      </c>
      <c r="AB531" s="478">
        <f t="shared" si="220"/>
        <v>22.02552</v>
      </c>
      <c r="AC531" s="478">
        <f t="shared" si="221"/>
        <v>3.9645935999999997</v>
      </c>
      <c r="AD531" s="478">
        <f t="shared" si="222"/>
        <v>25.990113600000001</v>
      </c>
      <c r="AE531" s="402">
        <v>1</v>
      </c>
      <c r="AF531" s="502">
        <f t="shared" si="223"/>
        <v>25.990113600000001</v>
      </c>
      <c r="AG531" s="172"/>
      <c r="AI531" s="504">
        <f t="shared" si="224"/>
        <v>2.5066020672000029</v>
      </c>
      <c r="AJ531" s="5" t="s">
        <v>64</v>
      </c>
      <c r="AK531" s="245">
        <v>1</v>
      </c>
      <c r="AL531" s="431"/>
      <c r="AM531" s="431"/>
      <c r="AN531" s="431"/>
      <c r="AO531" s="431"/>
      <c r="AP531" s="431"/>
      <c r="AQ531" s="431"/>
      <c r="AR531" s="431"/>
      <c r="AS531" s="431"/>
      <c r="AT531" s="431"/>
      <c r="AU531" s="431"/>
      <c r="AV531" s="402">
        <v>1</v>
      </c>
      <c r="AW531" s="431"/>
      <c r="AX531" s="226"/>
    </row>
    <row r="532" spans="1:50" s="51" customFormat="1" ht="35.25" customHeight="1" thickBot="1">
      <c r="A532" s="526" t="s">
        <v>582</v>
      </c>
      <c r="B532" s="117" t="s">
        <v>85</v>
      </c>
      <c r="C532" s="167" t="s">
        <v>64</v>
      </c>
      <c r="D532" s="118">
        <v>1</v>
      </c>
      <c r="E532" s="7">
        <v>0</v>
      </c>
      <c r="F532" s="90">
        <f t="shared" si="213"/>
        <v>0</v>
      </c>
      <c r="G532" s="152"/>
      <c r="H532" s="152"/>
      <c r="I532" s="152"/>
      <c r="J532" s="152"/>
      <c r="K532" s="90"/>
      <c r="L532" s="152"/>
      <c r="M532" s="7"/>
      <c r="N532" s="152"/>
      <c r="O532" s="406">
        <v>1</v>
      </c>
      <c r="P532" s="415"/>
      <c r="Q532" s="153" t="s">
        <v>148</v>
      </c>
      <c r="S532" s="446" t="s">
        <v>64</v>
      </c>
      <c r="T532" s="118">
        <v>1</v>
      </c>
      <c r="U532" s="431">
        <v>0</v>
      </c>
      <c r="V532" s="432">
        <f t="shared" si="225"/>
        <v>0</v>
      </c>
      <c r="W532" s="432">
        <f t="shared" si="215"/>
        <v>0</v>
      </c>
      <c r="X532" s="432">
        <f t="shared" si="216"/>
        <v>0</v>
      </c>
      <c r="Y532" s="478">
        <f t="shared" si="217"/>
        <v>0</v>
      </c>
      <c r="Z532" s="478">
        <f t="shared" si="218"/>
        <v>0</v>
      </c>
      <c r="AA532" s="478">
        <f t="shared" si="219"/>
        <v>0</v>
      </c>
      <c r="AB532" s="478">
        <f t="shared" si="220"/>
        <v>0</v>
      </c>
      <c r="AC532" s="478">
        <f t="shared" si="221"/>
        <v>0</v>
      </c>
      <c r="AD532" s="478">
        <f t="shared" si="222"/>
        <v>0</v>
      </c>
      <c r="AE532" s="406">
        <v>1</v>
      </c>
      <c r="AF532" s="502">
        <f t="shared" si="223"/>
        <v>0</v>
      </c>
      <c r="AG532" s="172" t="s">
        <v>148</v>
      </c>
      <c r="AI532" s="504">
        <f t="shared" si="224"/>
        <v>0</v>
      </c>
      <c r="AJ532" s="167" t="s">
        <v>64</v>
      </c>
      <c r="AK532" s="118">
        <v>1</v>
      </c>
      <c r="AL532" s="431"/>
      <c r="AM532" s="431"/>
      <c r="AN532" s="431"/>
      <c r="AO532" s="431"/>
      <c r="AP532" s="431"/>
      <c r="AQ532" s="431"/>
      <c r="AR532" s="431"/>
      <c r="AS532" s="431"/>
      <c r="AT532" s="431"/>
      <c r="AU532" s="431"/>
      <c r="AV532" s="406">
        <v>1</v>
      </c>
      <c r="AW532" s="431"/>
      <c r="AX532" s="153" t="s">
        <v>148</v>
      </c>
    </row>
    <row r="533" spans="1:50" s="244" customFormat="1" ht="30.75" customHeight="1">
      <c r="A533" s="527">
        <v>171</v>
      </c>
      <c r="B533" s="116" t="s">
        <v>636</v>
      </c>
      <c r="C533" s="5" t="s">
        <v>9</v>
      </c>
      <c r="D533" s="258">
        <v>4.9000000000000007E-3</v>
      </c>
      <c r="E533" s="13">
        <f>F533/D533</f>
        <v>489.00000000000006</v>
      </c>
      <c r="F533" s="234">
        <v>2.3961000000000006</v>
      </c>
      <c r="G533" s="142">
        <f t="shared" si="226"/>
        <v>0.23961000000000007</v>
      </c>
      <c r="H533" s="142">
        <f t="shared" si="227"/>
        <v>2.6357100000000004</v>
      </c>
      <c r="I533" s="284">
        <f t="shared" si="228"/>
        <v>0.21085680000000004</v>
      </c>
      <c r="J533" s="142">
        <f t="shared" si="229"/>
        <v>2.8465668000000006</v>
      </c>
      <c r="K533" s="285">
        <f t="shared" si="230"/>
        <v>8.5397004000000012E-2</v>
      </c>
      <c r="L533" s="142">
        <f t="shared" si="231"/>
        <v>2.9319638040000005</v>
      </c>
      <c r="M533" s="16">
        <f t="shared" si="232"/>
        <v>0.52775348472000005</v>
      </c>
      <c r="N533" s="142">
        <f t="shared" si="233"/>
        <v>3.4597172887200003</v>
      </c>
      <c r="O533" s="402">
        <v>1</v>
      </c>
      <c r="P533" s="400">
        <f t="shared" si="214"/>
        <v>3.4597172887200003</v>
      </c>
      <c r="Q533" s="243"/>
      <c r="S533" s="446" t="s">
        <v>9</v>
      </c>
      <c r="T533" s="258">
        <f>4.9/1000</f>
        <v>4.9000000000000007E-3</v>
      </c>
      <c r="U533" s="436">
        <v>120</v>
      </c>
      <c r="V533" s="432">
        <f t="shared" si="225"/>
        <v>0.58800000000000008</v>
      </c>
      <c r="W533" s="432">
        <f t="shared" si="215"/>
        <v>5.8800000000000012E-2</v>
      </c>
      <c r="X533" s="432">
        <f t="shared" si="216"/>
        <v>0.64680000000000004</v>
      </c>
      <c r="Y533" s="478">
        <f t="shared" si="217"/>
        <v>5.1744000000000005E-2</v>
      </c>
      <c r="Z533" s="478">
        <f t="shared" si="218"/>
        <v>0.69854400000000005</v>
      </c>
      <c r="AA533" s="478">
        <f t="shared" si="219"/>
        <v>2.0956320000000001E-2</v>
      </c>
      <c r="AB533" s="478">
        <f t="shared" si="220"/>
        <v>0.71950032000000008</v>
      </c>
      <c r="AC533" s="478">
        <f t="shared" si="221"/>
        <v>0.12951005760000001</v>
      </c>
      <c r="AD533" s="478">
        <f t="shared" si="222"/>
        <v>0.84901037760000009</v>
      </c>
      <c r="AE533" s="402">
        <v>1</v>
      </c>
      <c r="AF533" s="502">
        <f t="shared" si="223"/>
        <v>0.84901037760000009</v>
      </c>
      <c r="AG533" s="469"/>
      <c r="AI533" s="504">
        <f t="shared" si="224"/>
        <v>2.6107069111200003</v>
      </c>
      <c r="AJ533" s="5" t="s">
        <v>9</v>
      </c>
      <c r="AK533" s="258">
        <v>4.9000000000000007E-3</v>
      </c>
      <c r="AL533" s="436"/>
      <c r="AM533" s="436"/>
      <c r="AN533" s="436"/>
      <c r="AO533" s="436"/>
      <c r="AP533" s="436"/>
      <c r="AQ533" s="436"/>
      <c r="AR533" s="436"/>
      <c r="AS533" s="436"/>
      <c r="AT533" s="436"/>
      <c r="AU533" s="436"/>
      <c r="AV533" s="402">
        <v>1</v>
      </c>
      <c r="AW533" s="436"/>
      <c r="AX533" s="243"/>
    </row>
    <row r="534" spans="1:50" s="244" customFormat="1" ht="19.5" customHeight="1" thickBot="1">
      <c r="A534" s="526" t="s">
        <v>482</v>
      </c>
      <c r="B534" s="145" t="s">
        <v>637</v>
      </c>
      <c r="C534" s="241" t="s">
        <v>4</v>
      </c>
      <c r="D534" s="40">
        <v>1</v>
      </c>
      <c r="E534" s="28">
        <v>0</v>
      </c>
      <c r="F534" s="259">
        <f t="shared" si="213"/>
        <v>0</v>
      </c>
      <c r="G534" s="147"/>
      <c r="H534" s="147"/>
      <c r="I534" s="147"/>
      <c r="J534" s="147"/>
      <c r="K534" s="104"/>
      <c r="L534" s="147"/>
      <c r="M534" s="17"/>
      <c r="N534" s="147"/>
      <c r="O534" s="415">
        <v>1</v>
      </c>
      <c r="P534" s="415"/>
      <c r="Q534" s="153" t="s">
        <v>148</v>
      </c>
      <c r="S534" s="447" t="s">
        <v>4</v>
      </c>
      <c r="T534" s="40">
        <v>1</v>
      </c>
      <c r="U534" s="436">
        <v>0</v>
      </c>
      <c r="V534" s="432">
        <f t="shared" si="225"/>
        <v>0</v>
      </c>
      <c r="W534" s="432">
        <f t="shared" si="215"/>
        <v>0</v>
      </c>
      <c r="X534" s="432">
        <f t="shared" si="216"/>
        <v>0</v>
      </c>
      <c r="Y534" s="478">
        <f t="shared" si="217"/>
        <v>0</v>
      </c>
      <c r="Z534" s="478">
        <f t="shared" si="218"/>
        <v>0</v>
      </c>
      <c r="AA534" s="478">
        <f t="shared" si="219"/>
        <v>0</v>
      </c>
      <c r="AB534" s="478">
        <f t="shared" si="220"/>
        <v>0</v>
      </c>
      <c r="AC534" s="478">
        <f t="shared" si="221"/>
        <v>0</v>
      </c>
      <c r="AD534" s="478">
        <f t="shared" si="222"/>
        <v>0</v>
      </c>
      <c r="AE534" s="415">
        <v>1</v>
      </c>
      <c r="AF534" s="502">
        <f t="shared" si="223"/>
        <v>0</v>
      </c>
      <c r="AG534" s="172" t="s">
        <v>148</v>
      </c>
      <c r="AI534" s="504">
        <f t="shared" si="224"/>
        <v>0</v>
      </c>
      <c r="AJ534" s="241" t="s">
        <v>4</v>
      </c>
      <c r="AK534" s="40">
        <v>1</v>
      </c>
      <c r="AL534" s="436"/>
      <c r="AM534" s="436"/>
      <c r="AN534" s="436"/>
      <c r="AO534" s="436"/>
      <c r="AP534" s="436"/>
      <c r="AQ534" s="436"/>
      <c r="AR534" s="436"/>
      <c r="AS534" s="436"/>
      <c r="AT534" s="436"/>
      <c r="AU534" s="436"/>
      <c r="AV534" s="415">
        <v>1</v>
      </c>
      <c r="AW534" s="436"/>
      <c r="AX534" s="153" t="s">
        <v>148</v>
      </c>
    </row>
    <row r="535" spans="1:50" ht="39.75" customHeight="1">
      <c r="A535" s="527">
        <v>172</v>
      </c>
      <c r="B535" s="116" t="s">
        <v>453</v>
      </c>
      <c r="C535" s="5" t="s">
        <v>9</v>
      </c>
      <c r="D535" s="260">
        <v>6.0000000000000001E-3</v>
      </c>
      <c r="E535" s="13">
        <f>F535/D535</f>
        <v>489</v>
      </c>
      <c r="F535" s="234">
        <v>2.9340000000000002</v>
      </c>
      <c r="G535" s="149">
        <f t="shared" si="226"/>
        <v>0.29340000000000005</v>
      </c>
      <c r="H535" s="149">
        <f t="shared" si="227"/>
        <v>3.2274000000000003</v>
      </c>
      <c r="I535" s="287">
        <f t="shared" si="228"/>
        <v>0.25819200000000003</v>
      </c>
      <c r="J535" s="149">
        <f t="shared" si="229"/>
        <v>3.4855920000000005</v>
      </c>
      <c r="K535" s="286">
        <f t="shared" si="230"/>
        <v>0.10456776000000001</v>
      </c>
      <c r="L535" s="149">
        <f t="shared" si="231"/>
        <v>3.5901597600000006</v>
      </c>
      <c r="M535" s="8">
        <f t="shared" si="232"/>
        <v>0.64622875680000014</v>
      </c>
      <c r="N535" s="149">
        <f t="shared" si="233"/>
        <v>4.2363885168000008</v>
      </c>
      <c r="O535" s="402">
        <v>1</v>
      </c>
      <c r="P535" s="400">
        <f t="shared" si="214"/>
        <v>4.2363885168000008</v>
      </c>
      <c r="Q535" s="144"/>
      <c r="S535" s="446" t="s">
        <v>9</v>
      </c>
      <c r="T535" s="260">
        <f>5/1000</f>
        <v>5.0000000000000001E-3</v>
      </c>
      <c r="U535" s="432">
        <v>120</v>
      </c>
      <c r="V535" s="432">
        <f t="shared" si="225"/>
        <v>0.6</v>
      </c>
      <c r="W535" s="432">
        <f t="shared" si="215"/>
        <v>0.06</v>
      </c>
      <c r="X535" s="432">
        <f t="shared" si="216"/>
        <v>0.65999999999999992</v>
      </c>
      <c r="Y535" s="478">
        <f t="shared" si="217"/>
        <v>5.2799999999999993E-2</v>
      </c>
      <c r="Z535" s="478">
        <f t="shared" si="218"/>
        <v>0.71279999999999988</v>
      </c>
      <c r="AA535" s="478">
        <f t="shared" si="219"/>
        <v>2.1383999999999997E-2</v>
      </c>
      <c r="AB535" s="478">
        <f t="shared" si="220"/>
        <v>0.73418399999999984</v>
      </c>
      <c r="AC535" s="478">
        <f t="shared" si="221"/>
        <v>0.13215311999999996</v>
      </c>
      <c r="AD535" s="478">
        <f t="shared" si="222"/>
        <v>0.86633711999999985</v>
      </c>
      <c r="AE535" s="402">
        <v>1</v>
      </c>
      <c r="AF535" s="502">
        <f t="shared" si="223"/>
        <v>0.86633711999999985</v>
      </c>
      <c r="AG535" s="66"/>
      <c r="AI535" s="504">
        <f t="shared" si="224"/>
        <v>3.370051396800001</v>
      </c>
      <c r="AJ535" s="5" t="s">
        <v>9</v>
      </c>
      <c r="AK535" s="260">
        <v>6.0000000000000001E-3</v>
      </c>
      <c r="AL535" s="432"/>
      <c r="AM535" s="432"/>
      <c r="AN535" s="432"/>
      <c r="AO535" s="432"/>
      <c r="AP535" s="432"/>
      <c r="AQ535" s="432"/>
      <c r="AR535" s="432"/>
      <c r="AS535" s="432"/>
      <c r="AT535" s="432"/>
      <c r="AU535" s="432"/>
      <c r="AV535" s="402">
        <v>1</v>
      </c>
      <c r="AW535" s="432"/>
      <c r="AX535" s="144"/>
    </row>
    <row r="536" spans="1:50" ht="19.5" customHeight="1" thickBot="1">
      <c r="A536" s="526" t="s">
        <v>583</v>
      </c>
      <c r="B536" s="67" t="s">
        <v>104</v>
      </c>
      <c r="C536" s="236" t="s">
        <v>4</v>
      </c>
      <c r="D536" s="41">
        <v>1</v>
      </c>
      <c r="E536" s="30">
        <v>0</v>
      </c>
      <c r="F536" s="237">
        <f>D536*E536</f>
        <v>0</v>
      </c>
      <c r="G536" s="152"/>
      <c r="H536" s="152"/>
      <c r="I536" s="152"/>
      <c r="J536" s="152"/>
      <c r="K536" s="90"/>
      <c r="L536" s="152"/>
      <c r="M536" s="7"/>
      <c r="N536" s="152"/>
      <c r="O536" s="406">
        <v>1</v>
      </c>
      <c r="P536" s="415"/>
      <c r="Q536" s="153" t="s">
        <v>148</v>
      </c>
      <c r="S536" s="447" t="s">
        <v>4</v>
      </c>
      <c r="T536" s="41">
        <v>1</v>
      </c>
      <c r="U536" s="432"/>
      <c r="V536" s="432">
        <f t="shared" si="225"/>
        <v>0</v>
      </c>
      <c r="W536" s="432">
        <f t="shared" si="215"/>
        <v>0</v>
      </c>
      <c r="X536" s="432">
        <f t="shared" si="216"/>
        <v>0</v>
      </c>
      <c r="Y536" s="478">
        <f t="shared" si="217"/>
        <v>0</v>
      </c>
      <c r="Z536" s="478">
        <f t="shared" si="218"/>
        <v>0</v>
      </c>
      <c r="AA536" s="478">
        <f t="shared" si="219"/>
        <v>0</v>
      </c>
      <c r="AB536" s="478">
        <f t="shared" si="220"/>
        <v>0</v>
      </c>
      <c r="AC536" s="478">
        <f t="shared" si="221"/>
        <v>0</v>
      </c>
      <c r="AD536" s="478">
        <f t="shared" si="222"/>
        <v>0</v>
      </c>
      <c r="AE536" s="406">
        <v>1</v>
      </c>
      <c r="AF536" s="502">
        <f t="shared" si="223"/>
        <v>0</v>
      </c>
      <c r="AG536" s="172" t="s">
        <v>148</v>
      </c>
      <c r="AI536" s="504">
        <f t="shared" si="224"/>
        <v>0</v>
      </c>
      <c r="AJ536" s="236" t="s">
        <v>4</v>
      </c>
      <c r="AK536" s="41">
        <v>1</v>
      </c>
      <c r="AL536" s="432"/>
      <c r="AM536" s="432"/>
      <c r="AN536" s="432"/>
      <c r="AO536" s="432"/>
      <c r="AP536" s="432"/>
      <c r="AQ536" s="432"/>
      <c r="AR536" s="432"/>
      <c r="AS536" s="432"/>
      <c r="AT536" s="432"/>
      <c r="AU536" s="432"/>
      <c r="AV536" s="406">
        <v>1</v>
      </c>
      <c r="AW536" s="432"/>
      <c r="AX536" s="153" t="s">
        <v>148</v>
      </c>
    </row>
    <row r="537" spans="1:50" ht="24" customHeight="1">
      <c r="A537" s="527">
        <v>173</v>
      </c>
      <c r="B537" s="116" t="s">
        <v>454</v>
      </c>
      <c r="C537" s="5" t="s">
        <v>9</v>
      </c>
      <c r="D537" s="260">
        <v>9.5999999999999992E-3</v>
      </c>
      <c r="E537" s="13">
        <f>F537/D537</f>
        <v>471.2</v>
      </c>
      <c r="F537" s="234">
        <v>4.5235199999999995</v>
      </c>
      <c r="G537" s="142">
        <f t="shared" si="226"/>
        <v>0.45235199999999998</v>
      </c>
      <c r="H537" s="142">
        <f t="shared" si="227"/>
        <v>4.9758719999999999</v>
      </c>
      <c r="I537" s="284">
        <f t="shared" si="228"/>
        <v>0.39806975999999999</v>
      </c>
      <c r="J537" s="142">
        <f t="shared" si="229"/>
        <v>5.3739417600000001</v>
      </c>
      <c r="K537" s="143">
        <f t="shared" si="230"/>
        <v>0.16121825279999999</v>
      </c>
      <c r="L537" s="142">
        <f t="shared" si="231"/>
        <v>5.5351600128000005</v>
      </c>
      <c r="M537" s="16">
        <f t="shared" si="232"/>
        <v>0.99632880230400001</v>
      </c>
      <c r="N537" s="142">
        <f t="shared" si="233"/>
        <v>6.5314888151040007</v>
      </c>
      <c r="O537" s="402">
        <v>2</v>
      </c>
      <c r="P537" s="400">
        <f t="shared" si="214"/>
        <v>13.062977630208001</v>
      </c>
      <c r="Q537" s="144"/>
      <c r="S537" s="446" t="s">
        <v>9</v>
      </c>
      <c r="T537" s="260">
        <f>7.8/1000</f>
        <v>7.7999999999999996E-3</v>
      </c>
      <c r="U537" s="432">
        <v>120</v>
      </c>
      <c r="V537" s="432">
        <f t="shared" si="225"/>
        <v>0.93599999999999994</v>
      </c>
      <c r="W537" s="432">
        <f t="shared" si="215"/>
        <v>9.3600000000000003E-2</v>
      </c>
      <c r="X537" s="432">
        <f t="shared" si="216"/>
        <v>1.0295999999999998</v>
      </c>
      <c r="Y537" s="478">
        <f t="shared" si="217"/>
        <v>8.2367999999999983E-2</v>
      </c>
      <c r="Z537" s="478">
        <f t="shared" si="218"/>
        <v>1.1119679999999998</v>
      </c>
      <c r="AA537" s="478">
        <f t="shared" si="219"/>
        <v>3.3359039999999993E-2</v>
      </c>
      <c r="AB537" s="478">
        <f t="shared" si="220"/>
        <v>1.1453270399999997</v>
      </c>
      <c r="AC537" s="478">
        <f t="shared" si="221"/>
        <v>0.20615886719999996</v>
      </c>
      <c r="AD537" s="478">
        <f t="shared" si="222"/>
        <v>1.3514859071999996</v>
      </c>
      <c r="AE537" s="402">
        <v>2</v>
      </c>
      <c r="AF537" s="502">
        <f t="shared" si="223"/>
        <v>2.7029718143999992</v>
      </c>
      <c r="AG537" s="66"/>
      <c r="AI537" s="504">
        <f t="shared" si="224"/>
        <v>10.360005815808002</v>
      </c>
      <c r="AJ537" s="5" t="s">
        <v>9</v>
      </c>
      <c r="AK537" s="260">
        <v>9.5999999999999992E-3</v>
      </c>
      <c r="AL537" s="432"/>
      <c r="AM537" s="432"/>
      <c r="AN537" s="432"/>
      <c r="AO537" s="432"/>
      <c r="AP537" s="432"/>
      <c r="AQ537" s="432"/>
      <c r="AR537" s="432"/>
      <c r="AS537" s="432"/>
      <c r="AT537" s="432"/>
      <c r="AU537" s="432"/>
      <c r="AV537" s="402">
        <v>2</v>
      </c>
      <c r="AW537" s="432"/>
      <c r="AX537" s="144"/>
    </row>
    <row r="538" spans="1:50" ht="24" customHeight="1" thickBot="1">
      <c r="A538" s="526" t="s">
        <v>584</v>
      </c>
      <c r="B538" s="145" t="s">
        <v>105</v>
      </c>
      <c r="C538" s="241" t="s">
        <v>4</v>
      </c>
      <c r="D538" s="40">
        <v>1</v>
      </c>
      <c r="E538" s="28">
        <v>0</v>
      </c>
      <c r="F538" s="259">
        <f t="shared" si="213"/>
        <v>0</v>
      </c>
      <c r="G538" s="147"/>
      <c r="H538" s="147"/>
      <c r="I538" s="147"/>
      <c r="J538" s="147"/>
      <c r="K538" s="104"/>
      <c r="L538" s="147"/>
      <c r="M538" s="17"/>
      <c r="N538" s="147"/>
      <c r="O538" s="415">
        <v>2</v>
      </c>
      <c r="P538" s="415"/>
      <c r="Q538" s="153" t="s">
        <v>148</v>
      </c>
      <c r="S538" s="447" t="s">
        <v>4</v>
      </c>
      <c r="T538" s="40">
        <v>1</v>
      </c>
      <c r="U538" s="432">
        <v>0</v>
      </c>
      <c r="V538" s="432">
        <f t="shared" si="225"/>
        <v>0</v>
      </c>
      <c r="W538" s="432">
        <f t="shared" si="215"/>
        <v>0</v>
      </c>
      <c r="X538" s="432">
        <f t="shared" si="216"/>
        <v>0</v>
      </c>
      <c r="Y538" s="478">
        <f t="shared" si="217"/>
        <v>0</v>
      </c>
      <c r="Z538" s="478">
        <f t="shared" si="218"/>
        <v>0</v>
      </c>
      <c r="AA538" s="478">
        <f t="shared" si="219"/>
        <v>0</v>
      </c>
      <c r="AB538" s="478">
        <f t="shared" si="220"/>
        <v>0</v>
      </c>
      <c r="AC538" s="478">
        <f t="shared" si="221"/>
        <v>0</v>
      </c>
      <c r="AD538" s="478">
        <f t="shared" si="222"/>
        <v>0</v>
      </c>
      <c r="AE538" s="415">
        <v>2</v>
      </c>
      <c r="AF538" s="502">
        <f t="shared" si="223"/>
        <v>0</v>
      </c>
      <c r="AG538" s="172" t="s">
        <v>148</v>
      </c>
      <c r="AI538" s="504">
        <f t="shared" si="224"/>
        <v>0</v>
      </c>
      <c r="AJ538" s="241" t="s">
        <v>4</v>
      </c>
      <c r="AK538" s="40">
        <v>1</v>
      </c>
      <c r="AL538" s="432"/>
      <c r="AM538" s="432"/>
      <c r="AN538" s="432"/>
      <c r="AO538" s="432"/>
      <c r="AP538" s="432"/>
      <c r="AQ538" s="432"/>
      <c r="AR538" s="432"/>
      <c r="AS538" s="432"/>
      <c r="AT538" s="432"/>
      <c r="AU538" s="432"/>
      <c r="AV538" s="415">
        <v>2</v>
      </c>
      <c r="AW538" s="432"/>
      <c r="AX538" s="153" t="s">
        <v>148</v>
      </c>
    </row>
    <row r="539" spans="1:50" ht="36" customHeight="1">
      <c r="A539" s="527">
        <v>174</v>
      </c>
      <c r="B539" s="116" t="s">
        <v>457</v>
      </c>
      <c r="C539" s="5" t="s">
        <v>9</v>
      </c>
      <c r="D539" s="260">
        <v>1.3300000000000001E-2</v>
      </c>
      <c r="E539" s="13">
        <f>F539/D539</f>
        <v>471.20000000000005</v>
      </c>
      <c r="F539" s="234">
        <v>6.266960000000001</v>
      </c>
      <c r="G539" s="149">
        <f t="shared" si="226"/>
        <v>0.62669600000000014</v>
      </c>
      <c r="H539" s="149">
        <f t="shared" si="227"/>
        <v>6.8936560000000009</v>
      </c>
      <c r="I539" s="149">
        <f t="shared" si="228"/>
        <v>0.55149248000000006</v>
      </c>
      <c r="J539" s="149">
        <f t="shared" si="229"/>
        <v>7.4451484800000012</v>
      </c>
      <c r="K539" s="79">
        <f t="shared" si="230"/>
        <v>0.22335445440000004</v>
      </c>
      <c r="L539" s="149">
        <f t="shared" si="231"/>
        <v>7.6685029344000011</v>
      </c>
      <c r="M539" s="8">
        <f t="shared" si="232"/>
        <v>1.3803305281920002</v>
      </c>
      <c r="N539" s="149">
        <f t="shared" si="233"/>
        <v>9.0488334625920004</v>
      </c>
      <c r="O539" s="402">
        <v>1</v>
      </c>
      <c r="P539" s="400">
        <f t="shared" si="214"/>
        <v>9.0488334625920004</v>
      </c>
      <c r="Q539" s="144"/>
      <c r="S539" s="446" t="s">
        <v>9</v>
      </c>
      <c r="T539" s="260">
        <f>13/1000</f>
        <v>1.2999999999999999E-2</v>
      </c>
      <c r="U539" s="432">
        <v>120</v>
      </c>
      <c r="V539" s="432">
        <f t="shared" si="225"/>
        <v>1.5599999999999998</v>
      </c>
      <c r="W539" s="432">
        <f t="shared" si="215"/>
        <v>0.156</v>
      </c>
      <c r="X539" s="432">
        <f t="shared" si="216"/>
        <v>1.7159999999999997</v>
      </c>
      <c r="Y539" s="478">
        <f t="shared" si="217"/>
        <v>0.13727999999999999</v>
      </c>
      <c r="Z539" s="478">
        <f t="shared" si="218"/>
        <v>1.8532799999999998</v>
      </c>
      <c r="AA539" s="478">
        <f t="shared" si="219"/>
        <v>5.5598399999999992E-2</v>
      </c>
      <c r="AB539" s="478">
        <f t="shared" si="220"/>
        <v>1.9088783999999999</v>
      </c>
      <c r="AC539" s="478">
        <f t="shared" si="221"/>
        <v>0.34359811199999996</v>
      </c>
      <c r="AD539" s="478">
        <f t="shared" si="222"/>
        <v>2.2524765119999999</v>
      </c>
      <c r="AE539" s="402">
        <v>1</v>
      </c>
      <c r="AF539" s="502">
        <f t="shared" si="223"/>
        <v>2.2524765119999999</v>
      </c>
      <c r="AG539" s="66"/>
      <c r="AI539" s="504">
        <f t="shared" si="224"/>
        <v>6.796356950592001</v>
      </c>
      <c r="AJ539" s="5" t="s">
        <v>9</v>
      </c>
      <c r="AK539" s="260">
        <v>1.3300000000000001E-2</v>
      </c>
      <c r="AL539" s="432"/>
      <c r="AM539" s="432"/>
      <c r="AN539" s="432"/>
      <c r="AO539" s="432"/>
      <c r="AP539" s="432"/>
      <c r="AQ539" s="432"/>
      <c r="AR539" s="432"/>
      <c r="AS539" s="432"/>
      <c r="AT539" s="432"/>
      <c r="AU539" s="432"/>
      <c r="AV539" s="402">
        <v>1</v>
      </c>
      <c r="AW539" s="432"/>
      <c r="AX539" s="144"/>
    </row>
    <row r="540" spans="1:50" ht="19.5" customHeight="1" thickBot="1">
      <c r="A540" s="526" t="s">
        <v>585</v>
      </c>
      <c r="B540" s="67" t="s">
        <v>106</v>
      </c>
      <c r="C540" s="236" t="s">
        <v>4</v>
      </c>
      <c r="D540" s="41">
        <v>1</v>
      </c>
      <c r="E540" s="30">
        <v>0</v>
      </c>
      <c r="F540" s="237">
        <f t="shared" si="213"/>
        <v>0</v>
      </c>
      <c r="G540" s="152"/>
      <c r="H540" s="152"/>
      <c r="I540" s="152"/>
      <c r="J540" s="152"/>
      <c r="K540" s="90"/>
      <c r="L540" s="152"/>
      <c r="M540" s="7"/>
      <c r="N540" s="152"/>
      <c r="O540" s="406">
        <v>1</v>
      </c>
      <c r="P540" s="415"/>
      <c r="Q540" s="153" t="s">
        <v>148</v>
      </c>
      <c r="S540" s="447" t="s">
        <v>4</v>
      </c>
      <c r="T540" s="41">
        <v>1</v>
      </c>
      <c r="U540" s="432">
        <v>0</v>
      </c>
      <c r="V540" s="432">
        <f t="shared" si="225"/>
        <v>0</v>
      </c>
      <c r="W540" s="432">
        <f t="shared" si="215"/>
        <v>0</v>
      </c>
      <c r="X540" s="432">
        <f t="shared" si="216"/>
        <v>0</v>
      </c>
      <c r="Y540" s="478">
        <f t="shared" si="217"/>
        <v>0</v>
      </c>
      <c r="Z540" s="478">
        <f t="shared" si="218"/>
        <v>0</v>
      </c>
      <c r="AA540" s="478">
        <f t="shared" si="219"/>
        <v>0</v>
      </c>
      <c r="AB540" s="478">
        <f t="shared" si="220"/>
        <v>0</v>
      </c>
      <c r="AC540" s="478">
        <f t="shared" si="221"/>
        <v>0</v>
      </c>
      <c r="AD540" s="478">
        <f t="shared" si="222"/>
        <v>0</v>
      </c>
      <c r="AE540" s="406">
        <v>1</v>
      </c>
      <c r="AF540" s="502">
        <f t="shared" si="223"/>
        <v>0</v>
      </c>
      <c r="AG540" s="172" t="s">
        <v>148</v>
      </c>
      <c r="AI540" s="504">
        <f t="shared" si="224"/>
        <v>0</v>
      </c>
      <c r="AJ540" s="236" t="s">
        <v>4</v>
      </c>
      <c r="AK540" s="41">
        <v>1</v>
      </c>
      <c r="AL540" s="432"/>
      <c r="AM540" s="432"/>
      <c r="AN540" s="432"/>
      <c r="AO540" s="432"/>
      <c r="AP540" s="432"/>
      <c r="AQ540" s="432"/>
      <c r="AR540" s="432"/>
      <c r="AS540" s="432"/>
      <c r="AT540" s="432"/>
      <c r="AU540" s="432"/>
      <c r="AV540" s="406">
        <v>1</v>
      </c>
      <c r="AW540" s="432"/>
      <c r="AX540" s="153" t="s">
        <v>148</v>
      </c>
    </row>
    <row r="541" spans="1:50" ht="29.25" customHeight="1">
      <c r="A541" s="547">
        <v>175</v>
      </c>
      <c r="B541" s="116" t="s">
        <v>456</v>
      </c>
      <c r="C541" s="5" t="s">
        <v>9</v>
      </c>
      <c r="D541" s="260">
        <v>1.6800000000000002E-2</v>
      </c>
      <c r="E541" s="13">
        <f>F541/D541</f>
        <v>439.53999999999996</v>
      </c>
      <c r="F541" s="234">
        <v>7.3842720000000002</v>
      </c>
      <c r="G541" s="149">
        <f t="shared" si="226"/>
        <v>0.73842720000000006</v>
      </c>
      <c r="H541" s="149">
        <f t="shared" si="227"/>
        <v>8.1226991999999996</v>
      </c>
      <c r="I541" s="149">
        <f t="shared" si="228"/>
        <v>0.64981593599999998</v>
      </c>
      <c r="J541" s="149">
        <f t="shared" si="229"/>
        <v>8.7725151359999991</v>
      </c>
      <c r="K541" s="79">
        <f t="shared" si="230"/>
        <v>0.26317545407999998</v>
      </c>
      <c r="L541" s="149">
        <f t="shared" si="231"/>
        <v>9.0356905900799998</v>
      </c>
      <c r="M541" s="8">
        <f t="shared" si="232"/>
        <v>1.6264243062143999</v>
      </c>
      <c r="N541" s="149">
        <f t="shared" si="233"/>
        <v>10.662114896294399</v>
      </c>
      <c r="O541" s="399">
        <v>1</v>
      </c>
      <c r="P541" s="400">
        <f t="shared" si="214"/>
        <v>10.662114896294399</v>
      </c>
      <c r="Q541" s="80"/>
      <c r="S541" s="446" t="s">
        <v>9</v>
      </c>
      <c r="T541" s="260">
        <f>14/1000</f>
        <v>1.4E-2</v>
      </c>
      <c r="U541" s="432">
        <v>120</v>
      </c>
      <c r="V541" s="432">
        <f t="shared" si="225"/>
        <v>1.68</v>
      </c>
      <c r="W541" s="432">
        <f t="shared" si="215"/>
        <v>0.16800000000000001</v>
      </c>
      <c r="X541" s="432">
        <f t="shared" si="216"/>
        <v>1.8479999999999999</v>
      </c>
      <c r="Y541" s="478">
        <f t="shared" si="217"/>
        <v>0.14784</v>
      </c>
      <c r="Z541" s="478">
        <f t="shared" si="218"/>
        <v>1.9958399999999998</v>
      </c>
      <c r="AA541" s="478">
        <f t="shared" si="219"/>
        <v>5.987519999999999E-2</v>
      </c>
      <c r="AB541" s="478">
        <f t="shared" si="220"/>
        <v>2.0557151999999999</v>
      </c>
      <c r="AC541" s="478">
        <f t="shared" si="221"/>
        <v>0.37002873599999997</v>
      </c>
      <c r="AD541" s="478">
        <f t="shared" si="222"/>
        <v>2.4257439359999999</v>
      </c>
      <c r="AE541" s="399">
        <v>1</v>
      </c>
      <c r="AF541" s="502">
        <f t="shared" si="223"/>
        <v>2.4257439359999999</v>
      </c>
      <c r="AG541" s="66"/>
      <c r="AI541" s="504">
        <f t="shared" si="224"/>
        <v>8.2363709602943995</v>
      </c>
      <c r="AJ541" s="5" t="s">
        <v>9</v>
      </c>
      <c r="AK541" s="260">
        <v>1.6800000000000002E-2</v>
      </c>
      <c r="AL541" s="432"/>
      <c r="AM541" s="432"/>
      <c r="AN541" s="432"/>
      <c r="AO541" s="432"/>
      <c r="AP541" s="432"/>
      <c r="AQ541" s="432"/>
      <c r="AR541" s="432"/>
      <c r="AS541" s="432"/>
      <c r="AT541" s="432"/>
      <c r="AU541" s="432"/>
      <c r="AV541" s="399">
        <v>1</v>
      </c>
      <c r="AW541" s="432"/>
      <c r="AX541" s="80"/>
    </row>
    <row r="542" spans="1:50" ht="19.5" customHeight="1" thickBot="1">
      <c r="A542" s="526" t="s">
        <v>586</v>
      </c>
      <c r="B542" s="67" t="s">
        <v>107</v>
      </c>
      <c r="C542" s="236" t="s">
        <v>4</v>
      </c>
      <c r="D542" s="41">
        <v>1</v>
      </c>
      <c r="E542" s="30">
        <v>0</v>
      </c>
      <c r="F542" s="237">
        <f t="shared" si="213"/>
        <v>0</v>
      </c>
      <c r="G542" s="152"/>
      <c r="H542" s="152"/>
      <c r="I542" s="152"/>
      <c r="J542" s="152"/>
      <c r="K542" s="90"/>
      <c r="L542" s="152"/>
      <c r="M542" s="7"/>
      <c r="N542" s="152"/>
      <c r="O542" s="406">
        <v>1</v>
      </c>
      <c r="P542" s="415"/>
      <c r="Q542" s="153" t="s">
        <v>148</v>
      </c>
      <c r="S542" s="447" t="s">
        <v>4</v>
      </c>
      <c r="T542" s="41">
        <v>1</v>
      </c>
      <c r="U542" s="432">
        <v>0</v>
      </c>
      <c r="V542" s="432">
        <f t="shared" si="225"/>
        <v>0</v>
      </c>
      <c r="W542" s="432">
        <f t="shared" si="215"/>
        <v>0</v>
      </c>
      <c r="X542" s="432">
        <f t="shared" si="216"/>
        <v>0</v>
      </c>
      <c r="Y542" s="478">
        <f t="shared" si="217"/>
        <v>0</v>
      </c>
      <c r="Z542" s="478">
        <f t="shared" si="218"/>
        <v>0</v>
      </c>
      <c r="AA542" s="478">
        <f t="shared" si="219"/>
        <v>0</v>
      </c>
      <c r="AB542" s="478">
        <f t="shared" si="220"/>
        <v>0</v>
      </c>
      <c r="AC542" s="478">
        <f t="shared" si="221"/>
        <v>0</v>
      </c>
      <c r="AD542" s="478">
        <f t="shared" si="222"/>
        <v>0</v>
      </c>
      <c r="AE542" s="406">
        <v>1</v>
      </c>
      <c r="AF542" s="502">
        <f t="shared" si="223"/>
        <v>0</v>
      </c>
      <c r="AG542" s="172" t="s">
        <v>148</v>
      </c>
      <c r="AI542" s="504">
        <f t="shared" si="224"/>
        <v>0</v>
      </c>
      <c r="AJ542" s="236" t="s">
        <v>4</v>
      </c>
      <c r="AK542" s="41">
        <v>1</v>
      </c>
      <c r="AL542" s="432"/>
      <c r="AM542" s="432"/>
      <c r="AN542" s="432"/>
      <c r="AO542" s="432"/>
      <c r="AP542" s="432"/>
      <c r="AQ542" s="432"/>
      <c r="AR542" s="432"/>
      <c r="AS542" s="432"/>
      <c r="AT542" s="432"/>
      <c r="AU542" s="432"/>
      <c r="AV542" s="406">
        <v>1</v>
      </c>
      <c r="AW542" s="432"/>
      <c r="AX542" s="153" t="s">
        <v>148</v>
      </c>
    </row>
    <row r="543" spans="1:50" ht="38.25" customHeight="1">
      <c r="A543" s="527">
        <v>176</v>
      </c>
      <c r="B543" s="158" t="s">
        <v>455</v>
      </c>
      <c r="C543" s="224" t="s">
        <v>9</v>
      </c>
      <c r="D543" s="262">
        <v>1.83E-2</v>
      </c>
      <c r="E543" s="13">
        <f>F543/D543</f>
        <v>439.53999999999991</v>
      </c>
      <c r="F543" s="263">
        <v>8.0435819999999989</v>
      </c>
      <c r="G543" s="142">
        <f t="shared" si="226"/>
        <v>0.80435819999999991</v>
      </c>
      <c r="H543" s="142">
        <f t="shared" si="227"/>
        <v>8.8479401999999983</v>
      </c>
      <c r="I543" s="142">
        <f t="shared" si="228"/>
        <v>0.70783521599999988</v>
      </c>
      <c r="J543" s="142">
        <f t="shared" si="229"/>
        <v>9.5557754159999977</v>
      </c>
      <c r="K543" s="143">
        <f t="shared" si="230"/>
        <v>0.28667326247999991</v>
      </c>
      <c r="L543" s="142">
        <f t="shared" si="231"/>
        <v>9.8424486784799967</v>
      </c>
      <c r="M543" s="16">
        <f t="shared" si="232"/>
        <v>1.7716407621263994</v>
      </c>
      <c r="N543" s="142">
        <f t="shared" si="233"/>
        <v>11.614089440606396</v>
      </c>
      <c r="O543" s="402">
        <v>1</v>
      </c>
      <c r="P543" s="400">
        <f t="shared" si="214"/>
        <v>11.614089440606396</v>
      </c>
      <c r="Q543" s="144"/>
      <c r="S543" s="446" t="s">
        <v>9</v>
      </c>
      <c r="T543" s="262">
        <f>19/1000</f>
        <v>1.9E-2</v>
      </c>
      <c r="U543" s="432">
        <v>120</v>
      </c>
      <c r="V543" s="432">
        <f t="shared" si="225"/>
        <v>2.2799999999999998</v>
      </c>
      <c r="W543" s="432">
        <f t="shared" si="215"/>
        <v>0.22799999999999998</v>
      </c>
      <c r="X543" s="432">
        <f t="shared" si="216"/>
        <v>2.508</v>
      </c>
      <c r="Y543" s="478">
        <f t="shared" si="217"/>
        <v>0.20064000000000001</v>
      </c>
      <c r="Z543" s="478">
        <f t="shared" si="218"/>
        <v>2.7086399999999999</v>
      </c>
      <c r="AA543" s="478">
        <f t="shared" si="219"/>
        <v>8.125919999999999E-2</v>
      </c>
      <c r="AB543" s="478">
        <f t="shared" si="220"/>
        <v>2.7898991999999998</v>
      </c>
      <c r="AC543" s="478">
        <f t="shared" si="221"/>
        <v>0.50218185599999998</v>
      </c>
      <c r="AD543" s="478">
        <f t="shared" si="222"/>
        <v>3.2920810559999998</v>
      </c>
      <c r="AE543" s="402">
        <v>1</v>
      </c>
      <c r="AF543" s="502">
        <f t="shared" si="223"/>
        <v>3.2920810559999998</v>
      </c>
      <c r="AG543" s="66"/>
      <c r="AI543" s="504">
        <f t="shared" si="224"/>
        <v>8.322008384606395</v>
      </c>
      <c r="AJ543" s="224" t="s">
        <v>9</v>
      </c>
      <c r="AK543" s="262">
        <v>1.83E-2</v>
      </c>
      <c r="AL543" s="432"/>
      <c r="AM543" s="432"/>
      <c r="AN543" s="432"/>
      <c r="AO543" s="432"/>
      <c r="AP543" s="432"/>
      <c r="AQ543" s="432"/>
      <c r="AR543" s="432"/>
      <c r="AS543" s="432"/>
      <c r="AT543" s="432"/>
      <c r="AU543" s="432"/>
      <c r="AV543" s="402">
        <v>1</v>
      </c>
      <c r="AW543" s="432"/>
      <c r="AX543" s="144"/>
    </row>
    <row r="544" spans="1:50" ht="19.5" customHeight="1" thickBot="1">
      <c r="A544" s="526" t="s">
        <v>587</v>
      </c>
      <c r="B544" s="145" t="s">
        <v>108</v>
      </c>
      <c r="C544" s="241" t="s">
        <v>4</v>
      </c>
      <c r="D544" s="40">
        <v>1</v>
      </c>
      <c r="E544" s="43">
        <v>0</v>
      </c>
      <c r="F544" s="264">
        <f t="shared" si="213"/>
        <v>0</v>
      </c>
      <c r="G544" s="147"/>
      <c r="H544" s="147"/>
      <c r="I544" s="147"/>
      <c r="J544" s="147"/>
      <c r="K544" s="104"/>
      <c r="L544" s="147"/>
      <c r="M544" s="17"/>
      <c r="N544" s="147"/>
      <c r="O544" s="415">
        <v>1</v>
      </c>
      <c r="P544" s="415"/>
      <c r="Q544" s="153" t="s">
        <v>148</v>
      </c>
      <c r="S544" s="447" t="s">
        <v>4</v>
      </c>
      <c r="T544" s="40">
        <v>1</v>
      </c>
      <c r="U544" s="432">
        <v>0</v>
      </c>
      <c r="V544" s="432">
        <f t="shared" si="225"/>
        <v>0</v>
      </c>
      <c r="W544" s="432">
        <f t="shared" si="215"/>
        <v>0</v>
      </c>
      <c r="X544" s="432">
        <f t="shared" si="216"/>
        <v>0</v>
      </c>
      <c r="Y544" s="478">
        <f t="shared" si="217"/>
        <v>0</v>
      </c>
      <c r="Z544" s="478">
        <f t="shared" si="218"/>
        <v>0</v>
      </c>
      <c r="AA544" s="478">
        <f t="shared" si="219"/>
        <v>0</v>
      </c>
      <c r="AB544" s="478">
        <f t="shared" si="220"/>
        <v>0</v>
      </c>
      <c r="AC544" s="478">
        <f t="shared" si="221"/>
        <v>0</v>
      </c>
      <c r="AD544" s="478">
        <f t="shared" si="222"/>
        <v>0</v>
      </c>
      <c r="AE544" s="415">
        <v>1</v>
      </c>
      <c r="AF544" s="502">
        <f t="shared" si="223"/>
        <v>0</v>
      </c>
      <c r="AG544" s="172" t="s">
        <v>148</v>
      </c>
      <c r="AI544" s="504">
        <f t="shared" si="224"/>
        <v>0</v>
      </c>
      <c r="AJ544" s="241" t="s">
        <v>4</v>
      </c>
      <c r="AK544" s="40">
        <v>1</v>
      </c>
      <c r="AL544" s="432"/>
      <c r="AM544" s="432"/>
      <c r="AN544" s="432"/>
      <c r="AO544" s="432"/>
      <c r="AP544" s="432"/>
      <c r="AQ544" s="432"/>
      <c r="AR544" s="432"/>
      <c r="AS544" s="432"/>
      <c r="AT544" s="432"/>
      <c r="AU544" s="432"/>
      <c r="AV544" s="415">
        <v>1</v>
      </c>
      <c r="AW544" s="432"/>
      <c r="AX544" s="153" t="s">
        <v>148</v>
      </c>
    </row>
    <row r="545" spans="1:50" ht="36.75" customHeight="1">
      <c r="A545" s="527">
        <v>177</v>
      </c>
      <c r="B545" s="116" t="s">
        <v>458</v>
      </c>
      <c r="C545" s="5" t="s">
        <v>9</v>
      </c>
      <c r="D545" s="260">
        <v>3.2000000000000001E-2</v>
      </c>
      <c r="E545" s="13">
        <f>F545/D545</f>
        <v>439.53999999999991</v>
      </c>
      <c r="F545" s="234">
        <v>14.065279999999998</v>
      </c>
      <c r="G545" s="149">
        <f t="shared" si="226"/>
        <v>1.4065279999999998</v>
      </c>
      <c r="H545" s="149">
        <f t="shared" si="227"/>
        <v>15.471807999999998</v>
      </c>
      <c r="I545" s="149">
        <f t="shared" si="228"/>
        <v>1.2377446399999998</v>
      </c>
      <c r="J545" s="149">
        <f t="shared" si="229"/>
        <v>16.709552639999998</v>
      </c>
      <c r="K545" s="79">
        <f t="shared" si="230"/>
        <v>0.50128657919999997</v>
      </c>
      <c r="L545" s="149">
        <f t="shared" si="231"/>
        <v>17.210839219199997</v>
      </c>
      <c r="M545" s="8">
        <f t="shared" si="232"/>
        <v>3.0979510594559994</v>
      </c>
      <c r="N545" s="149">
        <f t="shared" si="233"/>
        <v>20.308790278655998</v>
      </c>
      <c r="O545" s="402">
        <v>1</v>
      </c>
      <c r="P545" s="400">
        <f t="shared" si="214"/>
        <v>20.308790278655998</v>
      </c>
      <c r="Q545" s="144"/>
      <c r="S545" s="446" t="s">
        <v>9</v>
      </c>
      <c r="T545" s="260">
        <f>35/1000</f>
        <v>3.5000000000000003E-2</v>
      </c>
      <c r="U545" s="432">
        <v>120</v>
      </c>
      <c r="V545" s="432">
        <f t="shared" si="225"/>
        <v>4.2</v>
      </c>
      <c r="W545" s="432">
        <f t="shared" si="215"/>
        <v>0.42000000000000004</v>
      </c>
      <c r="X545" s="432">
        <f t="shared" si="216"/>
        <v>4.62</v>
      </c>
      <c r="Y545" s="478">
        <f t="shared" si="217"/>
        <v>0.36960000000000004</v>
      </c>
      <c r="Z545" s="478">
        <f t="shared" si="218"/>
        <v>4.9896000000000003</v>
      </c>
      <c r="AA545" s="478">
        <f t="shared" si="219"/>
        <v>0.14968800000000002</v>
      </c>
      <c r="AB545" s="478">
        <f t="shared" si="220"/>
        <v>5.1392880000000005</v>
      </c>
      <c r="AC545" s="478">
        <f t="shared" si="221"/>
        <v>0.92507184000000009</v>
      </c>
      <c r="AD545" s="478">
        <f t="shared" si="222"/>
        <v>6.0643598400000007</v>
      </c>
      <c r="AE545" s="402">
        <v>1</v>
      </c>
      <c r="AF545" s="502">
        <f t="shared" si="223"/>
        <v>6.0643598400000007</v>
      </c>
      <c r="AG545" s="66"/>
      <c r="AI545" s="504">
        <f t="shared" si="224"/>
        <v>14.244430438655996</v>
      </c>
      <c r="AJ545" s="5" t="s">
        <v>9</v>
      </c>
      <c r="AK545" s="260">
        <v>3.2000000000000001E-2</v>
      </c>
      <c r="AL545" s="432"/>
      <c r="AM545" s="432"/>
      <c r="AN545" s="432"/>
      <c r="AO545" s="432"/>
      <c r="AP545" s="432"/>
      <c r="AQ545" s="432"/>
      <c r="AR545" s="432"/>
      <c r="AS545" s="432"/>
      <c r="AT545" s="432"/>
      <c r="AU545" s="432"/>
      <c r="AV545" s="402">
        <v>1</v>
      </c>
      <c r="AW545" s="432"/>
      <c r="AX545" s="144"/>
    </row>
    <row r="546" spans="1:50" ht="19.5" customHeight="1" thickBot="1">
      <c r="A546" s="526" t="s">
        <v>588</v>
      </c>
      <c r="B546" s="67" t="s">
        <v>109</v>
      </c>
      <c r="C546" s="236" t="s">
        <v>4</v>
      </c>
      <c r="D546" s="41">
        <v>1</v>
      </c>
      <c r="E546" s="30">
        <v>0</v>
      </c>
      <c r="F546" s="237">
        <f t="shared" si="213"/>
        <v>0</v>
      </c>
      <c r="G546" s="152"/>
      <c r="H546" s="152"/>
      <c r="I546" s="152"/>
      <c r="J546" s="152"/>
      <c r="K546" s="90"/>
      <c r="L546" s="152"/>
      <c r="M546" s="7"/>
      <c r="N546" s="152"/>
      <c r="O546" s="406">
        <v>1</v>
      </c>
      <c r="P546" s="415"/>
      <c r="Q546" s="153" t="s">
        <v>148</v>
      </c>
      <c r="S546" s="447" t="s">
        <v>4</v>
      </c>
      <c r="T546" s="41">
        <v>1</v>
      </c>
      <c r="U546" s="432">
        <v>0</v>
      </c>
      <c r="V546" s="432">
        <f t="shared" si="225"/>
        <v>0</v>
      </c>
      <c r="W546" s="432">
        <f t="shared" si="215"/>
        <v>0</v>
      </c>
      <c r="X546" s="432">
        <f t="shared" si="216"/>
        <v>0</v>
      </c>
      <c r="Y546" s="478">
        <f t="shared" si="217"/>
        <v>0</v>
      </c>
      <c r="Z546" s="478">
        <f t="shared" si="218"/>
        <v>0</v>
      </c>
      <c r="AA546" s="478">
        <f t="shared" si="219"/>
        <v>0</v>
      </c>
      <c r="AB546" s="478">
        <f t="shared" si="220"/>
        <v>0</v>
      </c>
      <c r="AC546" s="478">
        <f t="shared" si="221"/>
        <v>0</v>
      </c>
      <c r="AD546" s="478">
        <f t="shared" si="222"/>
        <v>0</v>
      </c>
      <c r="AE546" s="406">
        <v>1</v>
      </c>
      <c r="AF546" s="502">
        <f t="shared" si="223"/>
        <v>0</v>
      </c>
      <c r="AG546" s="172" t="s">
        <v>148</v>
      </c>
      <c r="AI546" s="504">
        <f t="shared" si="224"/>
        <v>0</v>
      </c>
      <c r="AJ546" s="236" t="s">
        <v>4</v>
      </c>
      <c r="AK546" s="41">
        <v>1</v>
      </c>
      <c r="AL546" s="432"/>
      <c r="AM546" s="432"/>
      <c r="AN546" s="432"/>
      <c r="AO546" s="432"/>
      <c r="AP546" s="432"/>
      <c r="AQ546" s="432"/>
      <c r="AR546" s="432"/>
      <c r="AS546" s="432"/>
      <c r="AT546" s="432"/>
      <c r="AU546" s="432"/>
      <c r="AV546" s="406">
        <v>1</v>
      </c>
      <c r="AW546" s="432"/>
      <c r="AX546" s="153" t="s">
        <v>148</v>
      </c>
    </row>
    <row r="547" spans="1:50" ht="31.5" customHeight="1">
      <c r="A547" s="527">
        <v>178</v>
      </c>
      <c r="B547" s="158" t="s">
        <v>460</v>
      </c>
      <c r="C547" s="224" t="s">
        <v>9</v>
      </c>
      <c r="D547" s="262">
        <v>4.5600000000000002E-2</v>
      </c>
      <c r="E547" s="13">
        <f>F547/D547</f>
        <v>291.81999999999994</v>
      </c>
      <c r="F547" s="240">
        <v>13.306991999999997</v>
      </c>
      <c r="G547" s="142">
        <f t="shared" si="226"/>
        <v>1.3306991999999997</v>
      </c>
      <c r="H547" s="142">
        <f t="shared" si="227"/>
        <v>14.637691199999997</v>
      </c>
      <c r="I547" s="142">
        <f t="shared" si="228"/>
        <v>1.1710152959999998</v>
      </c>
      <c r="J547" s="142">
        <f t="shared" si="229"/>
        <v>15.808706495999997</v>
      </c>
      <c r="K547" s="143">
        <f t="shared" si="230"/>
        <v>0.4742611948799999</v>
      </c>
      <c r="L547" s="142">
        <f t="shared" si="231"/>
        <v>16.282967690879996</v>
      </c>
      <c r="M547" s="16">
        <f t="shared" si="232"/>
        <v>2.9309341843583994</v>
      </c>
      <c r="N547" s="142">
        <f t="shared" si="233"/>
        <v>19.213901875238395</v>
      </c>
      <c r="O547" s="402">
        <v>1</v>
      </c>
      <c r="P547" s="400">
        <f t="shared" si="214"/>
        <v>19.213901875238395</v>
      </c>
      <c r="Q547" s="144"/>
      <c r="S547" s="446" t="s">
        <v>9</v>
      </c>
      <c r="T547" s="262">
        <f>50/1000</f>
        <v>0.05</v>
      </c>
      <c r="U547" s="432">
        <v>120</v>
      </c>
      <c r="V547" s="432">
        <f t="shared" si="225"/>
        <v>6</v>
      </c>
      <c r="W547" s="432">
        <f t="shared" si="215"/>
        <v>0.60000000000000009</v>
      </c>
      <c r="X547" s="432">
        <f t="shared" si="216"/>
        <v>6.6</v>
      </c>
      <c r="Y547" s="478">
        <f t="shared" si="217"/>
        <v>0.52800000000000002</v>
      </c>
      <c r="Z547" s="478">
        <f t="shared" si="218"/>
        <v>7.1280000000000001</v>
      </c>
      <c r="AA547" s="478">
        <f t="shared" si="219"/>
        <v>0.21384</v>
      </c>
      <c r="AB547" s="478">
        <f t="shared" si="220"/>
        <v>7.3418400000000004</v>
      </c>
      <c r="AC547" s="478">
        <f t="shared" si="221"/>
        <v>1.3215311999999999</v>
      </c>
      <c r="AD547" s="478">
        <f t="shared" si="222"/>
        <v>8.6633712000000003</v>
      </c>
      <c r="AE547" s="402">
        <v>1</v>
      </c>
      <c r="AF547" s="502">
        <f t="shared" si="223"/>
        <v>8.6633712000000003</v>
      </c>
      <c r="AG547" s="66"/>
      <c r="AI547" s="504">
        <f t="shared" si="224"/>
        <v>10.550530675238395</v>
      </c>
      <c r="AJ547" s="224" t="s">
        <v>9</v>
      </c>
      <c r="AK547" s="262">
        <v>4.5600000000000002E-2</v>
      </c>
      <c r="AL547" s="432"/>
      <c r="AM547" s="432"/>
      <c r="AN547" s="432"/>
      <c r="AO547" s="432"/>
      <c r="AP547" s="432"/>
      <c r="AQ547" s="432"/>
      <c r="AR547" s="432"/>
      <c r="AS547" s="432"/>
      <c r="AT547" s="432"/>
      <c r="AU547" s="432"/>
      <c r="AV547" s="402">
        <v>1</v>
      </c>
      <c r="AW547" s="432"/>
      <c r="AX547" s="144"/>
    </row>
    <row r="548" spans="1:50" ht="27.75" customHeight="1" thickBot="1">
      <c r="A548" s="526" t="s">
        <v>589</v>
      </c>
      <c r="B548" s="119" t="s">
        <v>110</v>
      </c>
      <c r="C548" s="241" t="s">
        <v>4</v>
      </c>
      <c r="D548" s="40">
        <v>1</v>
      </c>
      <c r="E548" s="28">
        <v>0</v>
      </c>
      <c r="F548" s="259">
        <f t="shared" si="213"/>
        <v>0</v>
      </c>
      <c r="G548" s="147"/>
      <c r="H548" s="147"/>
      <c r="I548" s="147"/>
      <c r="J548" s="147"/>
      <c r="K548" s="104"/>
      <c r="L548" s="147"/>
      <c r="M548" s="17"/>
      <c r="N548" s="147"/>
      <c r="O548" s="415">
        <v>1</v>
      </c>
      <c r="P548" s="415"/>
      <c r="Q548" s="153" t="s">
        <v>148</v>
      </c>
      <c r="S548" s="447" t="s">
        <v>4</v>
      </c>
      <c r="T548" s="40">
        <v>1</v>
      </c>
      <c r="U548" s="432">
        <v>0</v>
      </c>
      <c r="V548" s="432">
        <f t="shared" si="225"/>
        <v>0</v>
      </c>
      <c r="W548" s="432">
        <f t="shared" si="215"/>
        <v>0</v>
      </c>
      <c r="X548" s="432">
        <f t="shared" si="216"/>
        <v>0</v>
      </c>
      <c r="Y548" s="478">
        <f t="shared" si="217"/>
        <v>0</v>
      </c>
      <c r="Z548" s="478">
        <f t="shared" si="218"/>
        <v>0</v>
      </c>
      <c r="AA548" s="478">
        <f t="shared" si="219"/>
        <v>0</v>
      </c>
      <c r="AB548" s="478">
        <f t="shared" si="220"/>
        <v>0</v>
      </c>
      <c r="AC548" s="478">
        <f t="shared" si="221"/>
        <v>0</v>
      </c>
      <c r="AD548" s="478">
        <f t="shared" si="222"/>
        <v>0</v>
      </c>
      <c r="AE548" s="415">
        <v>1</v>
      </c>
      <c r="AF548" s="502">
        <f t="shared" si="223"/>
        <v>0</v>
      </c>
      <c r="AG548" s="172" t="s">
        <v>148</v>
      </c>
      <c r="AI548" s="504">
        <f t="shared" si="224"/>
        <v>0</v>
      </c>
      <c r="AJ548" s="241" t="s">
        <v>4</v>
      </c>
      <c r="AK548" s="40">
        <v>1</v>
      </c>
      <c r="AL548" s="432"/>
      <c r="AM548" s="432"/>
      <c r="AN548" s="432"/>
      <c r="AO548" s="432"/>
      <c r="AP548" s="432"/>
      <c r="AQ548" s="432"/>
      <c r="AR548" s="432"/>
      <c r="AS548" s="432"/>
      <c r="AT548" s="432"/>
      <c r="AU548" s="432"/>
      <c r="AV548" s="415">
        <v>1</v>
      </c>
      <c r="AW548" s="432"/>
      <c r="AX548" s="153" t="s">
        <v>148</v>
      </c>
    </row>
    <row r="549" spans="1:50" ht="33" customHeight="1">
      <c r="A549" s="527">
        <v>179</v>
      </c>
      <c r="B549" s="116" t="s">
        <v>459</v>
      </c>
      <c r="C549" s="5" t="s">
        <v>9</v>
      </c>
      <c r="D549" s="260">
        <v>5.6299999999999996E-2</v>
      </c>
      <c r="E549" s="13">
        <f>F549/D549</f>
        <v>291.82</v>
      </c>
      <c r="F549" s="234">
        <v>16.429465999999998</v>
      </c>
      <c r="G549" s="149">
        <f t="shared" si="226"/>
        <v>1.6429465999999999</v>
      </c>
      <c r="H549" s="149">
        <f t="shared" si="227"/>
        <v>18.072412599999996</v>
      </c>
      <c r="I549" s="149">
        <f t="shared" si="228"/>
        <v>1.4457930079999997</v>
      </c>
      <c r="J549" s="149">
        <f t="shared" si="229"/>
        <v>19.518205607999995</v>
      </c>
      <c r="K549" s="79">
        <f t="shared" si="230"/>
        <v>0.58554616823999983</v>
      </c>
      <c r="L549" s="149">
        <f t="shared" si="231"/>
        <v>20.103751776239996</v>
      </c>
      <c r="M549" s="8">
        <f t="shared" si="232"/>
        <v>3.6186753197231991</v>
      </c>
      <c r="N549" s="149">
        <f t="shared" si="233"/>
        <v>23.722427095963194</v>
      </c>
      <c r="O549" s="402">
        <v>1</v>
      </c>
      <c r="P549" s="400">
        <f t="shared" si="214"/>
        <v>23.722427095963194</v>
      </c>
      <c r="Q549" s="144"/>
      <c r="S549" s="446" t="s">
        <v>9</v>
      </c>
      <c r="T549" s="260">
        <f>58/1000</f>
        <v>5.8000000000000003E-2</v>
      </c>
      <c r="U549" s="432">
        <v>120</v>
      </c>
      <c r="V549" s="432">
        <f t="shared" si="225"/>
        <v>6.96</v>
      </c>
      <c r="W549" s="432">
        <f t="shared" si="215"/>
        <v>0.69600000000000006</v>
      </c>
      <c r="X549" s="432">
        <f t="shared" si="216"/>
        <v>7.6559999999999997</v>
      </c>
      <c r="Y549" s="478">
        <f t="shared" si="217"/>
        <v>0.61248000000000002</v>
      </c>
      <c r="Z549" s="478">
        <f t="shared" si="218"/>
        <v>8.2684800000000003</v>
      </c>
      <c r="AA549" s="478">
        <f t="shared" si="219"/>
        <v>0.24805440000000001</v>
      </c>
      <c r="AB549" s="478">
        <f t="shared" si="220"/>
        <v>8.5165344000000012</v>
      </c>
      <c r="AC549" s="478">
        <f t="shared" si="221"/>
        <v>1.5329761920000002</v>
      </c>
      <c r="AD549" s="478">
        <f t="shared" si="222"/>
        <v>10.049510592000001</v>
      </c>
      <c r="AE549" s="402">
        <v>1</v>
      </c>
      <c r="AF549" s="502">
        <f t="shared" si="223"/>
        <v>10.049510592000001</v>
      </c>
      <c r="AG549" s="66"/>
      <c r="AI549" s="504">
        <f t="shared" si="224"/>
        <v>13.672916503963194</v>
      </c>
      <c r="AJ549" s="5" t="s">
        <v>9</v>
      </c>
      <c r="AK549" s="260">
        <v>5.6299999999999996E-2</v>
      </c>
      <c r="AL549" s="432"/>
      <c r="AM549" s="432"/>
      <c r="AN549" s="432"/>
      <c r="AO549" s="432"/>
      <c r="AP549" s="432"/>
      <c r="AQ549" s="432"/>
      <c r="AR549" s="432"/>
      <c r="AS549" s="432"/>
      <c r="AT549" s="432"/>
      <c r="AU549" s="432"/>
      <c r="AV549" s="402">
        <v>1</v>
      </c>
      <c r="AW549" s="432"/>
      <c r="AX549" s="144"/>
    </row>
    <row r="550" spans="1:50" ht="19.5" customHeight="1" thickBot="1">
      <c r="A550" s="526" t="s">
        <v>590</v>
      </c>
      <c r="B550" s="117" t="s">
        <v>111</v>
      </c>
      <c r="C550" s="236" t="s">
        <v>4</v>
      </c>
      <c r="D550" s="41">
        <v>1</v>
      </c>
      <c r="E550" s="30">
        <v>0</v>
      </c>
      <c r="F550" s="237">
        <f t="shared" si="213"/>
        <v>0</v>
      </c>
      <c r="G550" s="152"/>
      <c r="H550" s="152"/>
      <c r="I550" s="152"/>
      <c r="J550" s="152"/>
      <c r="K550" s="90"/>
      <c r="L550" s="152"/>
      <c r="M550" s="7"/>
      <c r="N550" s="152"/>
      <c r="O550" s="406">
        <v>1</v>
      </c>
      <c r="P550" s="415"/>
      <c r="Q550" s="153" t="s">
        <v>148</v>
      </c>
      <c r="S550" s="447" t="s">
        <v>4</v>
      </c>
      <c r="T550" s="41">
        <v>1</v>
      </c>
      <c r="U550" s="432">
        <v>0</v>
      </c>
      <c r="V550" s="432">
        <f t="shared" si="225"/>
        <v>0</v>
      </c>
      <c r="W550" s="432">
        <f t="shared" si="215"/>
        <v>0</v>
      </c>
      <c r="X550" s="432">
        <f t="shared" si="216"/>
        <v>0</v>
      </c>
      <c r="Y550" s="478">
        <f t="shared" si="217"/>
        <v>0</v>
      </c>
      <c r="Z550" s="478">
        <f t="shared" si="218"/>
        <v>0</v>
      </c>
      <c r="AA550" s="478">
        <f t="shared" si="219"/>
        <v>0</v>
      </c>
      <c r="AB550" s="478">
        <f t="shared" si="220"/>
        <v>0</v>
      </c>
      <c r="AC550" s="478">
        <f t="shared" si="221"/>
        <v>0</v>
      </c>
      <c r="AD550" s="478">
        <f t="shared" si="222"/>
        <v>0</v>
      </c>
      <c r="AE550" s="406">
        <v>1</v>
      </c>
      <c r="AF550" s="502">
        <f t="shared" si="223"/>
        <v>0</v>
      </c>
      <c r="AG550" s="172" t="s">
        <v>148</v>
      </c>
      <c r="AI550" s="504">
        <f t="shared" si="224"/>
        <v>0</v>
      </c>
      <c r="AJ550" s="236" t="s">
        <v>4</v>
      </c>
      <c r="AK550" s="41">
        <v>1</v>
      </c>
      <c r="AL550" s="432"/>
      <c r="AM550" s="432"/>
      <c r="AN550" s="432"/>
      <c r="AO550" s="432"/>
      <c r="AP550" s="432"/>
      <c r="AQ550" s="432"/>
      <c r="AR550" s="432"/>
      <c r="AS550" s="432"/>
      <c r="AT550" s="432"/>
      <c r="AU550" s="432"/>
      <c r="AV550" s="406">
        <v>1</v>
      </c>
      <c r="AW550" s="432"/>
      <c r="AX550" s="153" t="s">
        <v>148</v>
      </c>
    </row>
    <row r="551" spans="1:50" s="244" customFormat="1" ht="34" customHeight="1">
      <c r="A551" s="527">
        <v>180</v>
      </c>
      <c r="B551" s="209" t="s">
        <v>118</v>
      </c>
      <c r="C551" s="238" t="s">
        <v>4</v>
      </c>
      <c r="D551" s="239">
        <v>1</v>
      </c>
      <c r="E551" s="44">
        <v>3.2699999999999996</v>
      </c>
      <c r="F551" s="240">
        <f t="shared" si="213"/>
        <v>3.2699999999999996</v>
      </c>
      <c r="G551" s="142">
        <f t="shared" si="226"/>
        <v>0.32699999999999996</v>
      </c>
      <c r="H551" s="142">
        <f t="shared" si="227"/>
        <v>3.5969999999999995</v>
      </c>
      <c r="I551" s="142">
        <f t="shared" si="228"/>
        <v>0.28775999999999996</v>
      </c>
      <c r="J551" s="142">
        <f t="shared" si="229"/>
        <v>3.8847599999999995</v>
      </c>
      <c r="K551" s="143">
        <f t="shared" si="230"/>
        <v>0.11654279999999999</v>
      </c>
      <c r="L551" s="142">
        <f t="shared" si="231"/>
        <v>4.0013027999999995</v>
      </c>
      <c r="M551" s="16">
        <f t="shared" si="232"/>
        <v>0.72023450399999989</v>
      </c>
      <c r="N551" s="142">
        <f t="shared" si="233"/>
        <v>4.721537303999999</v>
      </c>
      <c r="O551" s="402">
        <v>43</v>
      </c>
      <c r="P551" s="400">
        <f t="shared" si="214"/>
        <v>203.02610407199995</v>
      </c>
      <c r="Q551" s="243"/>
      <c r="S551" s="447" t="s">
        <v>4</v>
      </c>
      <c r="T551" s="239">
        <v>1</v>
      </c>
      <c r="U551" s="436">
        <v>4</v>
      </c>
      <c r="V551" s="432">
        <f t="shared" si="225"/>
        <v>4</v>
      </c>
      <c r="W551" s="432">
        <f t="shared" si="215"/>
        <v>0.4</v>
      </c>
      <c r="X551" s="432">
        <f t="shared" si="216"/>
        <v>4.4000000000000004</v>
      </c>
      <c r="Y551" s="478">
        <f t="shared" si="217"/>
        <v>0.35200000000000004</v>
      </c>
      <c r="Z551" s="478">
        <f t="shared" si="218"/>
        <v>4.7520000000000007</v>
      </c>
      <c r="AA551" s="478">
        <f t="shared" si="219"/>
        <v>0.14256000000000002</v>
      </c>
      <c r="AB551" s="478">
        <f t="shared" si="220"/>
        <v>4.8945600000000002</v>
      </c>
      <c r="AC551" s="478">
        <f t="shared" si="221"/>
        <v>0.88102080000000005</v>
      </c>
      <c r="AD551" s="478">
        <f t="shared" si="222"/>
        <v>5.7755808000000002</v>
      </c>
      <c r="AE551" s="402">
        <v>43</v>
      </c>
      <c r="AF551" s="502">
        <f t="shared" si="223"/>
        <v>248.34997440000001</v>
      </c>
      <c r="AG551" s="469"/>
      <c r="AI551" s="504">
        <f t="shared" si="224"/>
        <v>-45.323870328000055</v>
      </c>
      <c r="AJ551" s="238" t="s">
        <v>4</v>
      </c>
      <c r="AK551" s="239">
        <v>1</v>
      </c>
      <c r="AL551" s="436"/>
      <c r="AM551" s="436"/>
      <c r="AN551" s="436"/>
      <c r="AO551" s="436"/>
      <c r="AP551" s="436"/>
      <c r="AQ551" s="436"/>
      <c r="AR551" s="436"/>
      <c r="AS551" s="436"/>
      <c r="AT551" s="436"/>
      <c r="AU551" s="436"/>
      <c r="AV551" s="402">
        <v>43</v>
      </c>
      <c r="AW551" s="436"/>
      <c r="AX551" s="243"/>
    </row>
    <row r="552" spans="1:50" s="244" customFormat="1" ht="34" customHeight="1">
      <c r="A552" s="528" t="s">
        <v>591</v>
      </c>
      <c r="B552" s="255" t="s">
        <v>112</v>
      </c>
      <c r="C552" s="256" t="s">
        <v>4</v>
      </c>
      <c r="D552" s="20">
        <v>1</v>
      </c>
      <c r="E552" s="29">
        <v>0</v>
      </c>
      <c r="F552" s="261">
        <f t="shared" si="213"/>
        <v>0</v>
      </c>
      <c r="G552" s="142"/>
      <c r="H552" s="142"/>
      <c r="I552" s="142"/>
      <c r="J552" s="142"/>
      <c r="K552" s="143"/>
      <c r="L552" s="142"/>
      <c r="M552" s="16"/>
      <c r="N552" s="142"/>
      <c r="O552" s="402">
        <f>18+25</f>
        <v>43</v>
      </c>
      <c r="P552" s="414"/>
      <c r="Q552" s="172" t="s">
        <v>148</v>
      </c>
      <c r="S552" s="447" t="s">
        <v>4</v>
      </c>
      <c r="T552" s="20">
        <v>1</v>
      </c>
      <c r="U552" s="436">
        <v>0</v>
      </c>
      <c r="V552" s="432">
        <f t="shared" si="225"/>
        <v>0</v>
      </c>
      <c r="W552" s="432">
        <f t="shared" si="215"/>
        <v>0</v>
      </c>
      <c r="X552" s="432">
        <f t="shared" si="216"/>
        <v>0</v>
      </c>
      <c r="Y552" s="478">
        <f t="shared" si="217"/>
        <v>0</v>
      </c>
      <c r="Z552" s="478">
        <f t="shared" si="218"/>
        <v>0</v>
      </c>
      <c r="AA552" s="478">
        <f t="shared" si="219"/>
        <v>0</v>
      </c>
      <c r="AB552" s="478">
        <f t="shared" si="220"/>
        <v>0</v>
      </c>
      <c r="AC552" s="478">
        <f t="shared" si="221"/>
        <v>0</v>
      </c>
      <c r="AD552" s="478">
        <f t="shared" si="222"/>
        <v>0</v>
      </c>
      <c r="AE552" s="402">
        <v>43</v>
      </c>
      <c r="AF552" s="502">
        <f t="shared" si="223"/>
        <v>0</v>
      </c>
      <c r="AG552" s="172" t="s">
        <v>148</v>
      </c>
      <c r="AI552" s="504">
        <f t="shared" si="224"/>
        <v>0</v>
      </c>
      <c r="AJ552" s="256" t="s">
        <v>4</v>
      </c>
      <c r="AK552" s="20">
        <v>1</v>
      </c>
      <c r="AL552" s="436"/>
      <c r="AM552" s="436"/>
      <c r="AN552" s="436"/>
      <c r="AO552" s="436"/>
      <c r="AP552" s="436"/>
      <c r="AQ552" s="436"/>
      <c r="AR552" s="436"/>
      <c r="AS552" s="436"/>
      <c r="AT552" s="436"/>
      <c r="AU552" s="436"/>
      <c r="AV552" s="402">
        <f>18+25</f>
        <v>43</v>
      </c>
      <c r="AW552" s="436"/>
      <c r="AX552" s="172" t="s">
        <v>148</v>
      </c>
    </row>
    <row r="553" spans="1:50" ht="34" customHeight="1" thickBot="1">
      <c r="A553" s="526" t="s">
        <v>729</v>
      </c>
      <c r="B553" s="265" t="s">
        <v>113</v>
      </c>
      <c r="C553" s="241" t="s">
        <v>4</v>
      </c>
      <c r="D553" s="40">
        <v>1</v>
      </c>
      <c r="E553" s="28">
        <v>0</v>
      </c>
      <c r="F553" s="259">
        <f t="shared" si="213"/>
        <v>0</v>
      </c>
      <c r="G553" s="147"/>
      <c r="H553" s="147"/>
      <c r="I553" s="147"/>
      <c r="J553" s="147"/>
      <c r="K553" s="104"/>
      <c r="L553" s="147"/>
      <c r="M553" s="17"/>
      <c r="N553" s="147"/>
      <c r="O553" s="415">
        <v>43</v>
      </c>
      <c r="P553" s="415"/>
      <c r="Q553" s="153" t="s">
        <v>148</v>
      </c>
      <c r="S553" s="447" t="s">
        <v>4</v>
      </c>
      <c r="T553" s="40">
        <v>1</v>
      </c>
      <c r="U553" s="432">
        <v>0</v>
      </c>
      <c r="V553" s="432">
        <f t="shared" si="225"/>
        <v>0</v>
      </c>
      <c r="W553" s="432">
        <f t="shared" si="215"/>
        <v>0</v>
      </c>
      <c r="X553" s="432">
        <f t="shared" si="216"/>
        <v>0</v>
      </c>
      <c r="Y553" s="478">
        <f t="shared" si="217"/>
        <v>0</v>
      </c>
      <c r="Z553" s="478">
        <f t="shared" si="218"/>
        <v>0</v>
      </c>
      <c r="AA553" s="478">
        <f t="shared" si="219"/>
        <v>0</v>
      </c>
      <c r="AB553" s="478">
        <f t="shared" si="220"/>
        <v>0</v>
      </c>
      <c r="AC553" s="478">
        <f t="shared" si="221"/>
        <v>0</v>
      </c>
      <c r="AD553" s="478">
        <f t="shared" si="222"/>
        <v>0</v>
      </c>
      <c r="AE553" s="415">
        <v>43</v>
      </c>
      <c r="AF553" s="502">
        <f t="shared" si="223"/>
        <v>0</v>
      </c>
      <c r="AG553" s="172" t="s">
        <v>148</v>
      </c>
      <c r="AI553" s="504">
        <f t="shared" si="224"/>
        <v>0</v>
      </c>
      <c r="AJ553" s="241" t="s">
        <v>4</v>
      </c>
      <c r="AK553" s="40">
        <v>1</v>
      </c>
      <c r="AL553" s="432"/>
      <c r="AM553" s="432"/>
      <c r="AN553" s="432"/>
      <c r="AO553" s="432"/>
      <c r="AP553" s="432"/>
      <c r="AQ553" s="432"/>
      <c r="AR553" s="432"/>
      <c r="AS553" s="432"/>
      <c r="AT553" s="432"/>
      <c r="AU553" s="432"/>
      <c r="AV553" s="415">
        <v>43</v>
      </c>
      <c r="AW553" s="432"/>
      <c r="AX553" s="153" t="s">
        <v>148</v>
      </c>
    </row>
    <row r="554" spans="1:50" ht="34" customHeight="1">
      <c r="A554" s="527">
        <v>181</v>
      </c>
      <c r="B554" s="154" t="s">
        <v>117</v>
      </c>
      <c r="C554" s="232" t="s">
        <v>4</v>
      </c>
      <c r="D554" s="233">
        <v>1</v>
      </c>
      <c r="E554" s="13">
        <v>5.8919999999999995</v>
      </c>
      <c r="F554" s="234">
        <f>D554*E554</f>
        <v>5.8919999999999995</v>
      </c>
      <c r="G554" s="149">
        <f t="shared" si="226"/>
        <v>0.58919999999999995</v>
      </c>
      <c r="H554" s="149">
        <f t="shared" si="227"/>
        <v>6.4811999999999994</v>
      </c>
      <c r="I554" s="149">
        <f t="shared" si="228"/>
        <v>0.51849599999999996</v>
      </c>
      <c r="J554" s="149">
        <f t="shared" si="229"/>
        <v>6.9996959999999993</v>
      </c>
      <c r="K554" s="79">
        <f t="shared" si="230"/>
        <v>0.20999087999999996</v>
      </c>
      <c r="L554" s="149">
        <f t="shared" si="231"/>
        <v>7.2096868799999996</v>
      </c>
      <c r="M554" s="8">
        <f t="shared" si="232"/>
        <v>1.2977436383999998</v>
      </c>
      <c r="N554" s="149">
        <f t="shared" si="233"/>
        <v>8.5074305183999996</v>
      </c>
      <c r="O554" s="402">
        <v>68</v>
      </c>
      <c r="P554" s="400">
        <f t="shared" si="214"/>
        <v>578.50527525119992</v>
      </c>
      <c r="Q554" s="144"/>
      <c r="S554" s="447" t="s">
        <v>4</v>
      </c>
      <c r="T554" s="233">
        <v>1</v>
      </c>
      <c r="U554" s="432">
        <v>5</v>
      </c>
      <c r="V554" s="432">
        <f t="shared" si="225"/>
        <v>5</v>
      </c>
      <c r="W554" s="432">
        <f t="shared" si="215"/>
        <v>0.5</v>
      </c>
      <c r="X554" s="432">
        <f t="shared" si="216"/>
        <v>5.5</v>
      </c>
      <c r="Y554" s="478">
        <f t="shared" si="217"/>
        <v>0.44</v>
      </c>
      <c r="Z554" s="478">
        <f t="shared" si="218"/>
        <v>5.94</v>
      </c>
      <c r="AA554" s="478">
        <f t="shared" si="219"/>
        <v>0.1782</v>
      </c>
      <c r="AB554" s="478">
        <f t="shared" si="220"/>
        <v>6.1182000000000007</v>
      </c>
      <c r="AC554" s="478">
        <f t="shared" si="221"/>
        <v>1.1012760000000001</v>
      </c>
      <c r="AD554" s="478">
        <f t="shared" si="222"/>
        <v>7.2194760000000011</v>
      </c>
      <c r="AE554" s="402">
        <v>68</v>
      </c>
      <c r="AF554" s="502">
        <f t="shared" si="223"/>
        <v>490.92436800000007</v>
      </c>
      <c r="AG554" s="66"/>
      <c r="AI554" s="504">
        <f t="shared" si="224"/>
        <v>87.580907251199847</v>
      </c>
      <c r="AJ554" s="232" t="s">
        <v>4</v>
      </c>
      <c r="AK554" s="233">
        <v>1</v>
      </c>
      <c r="AL554" s="432"/>
      <c r="AM554" s="432"/>
      <c r="AN554" s="432"/>
      <c r="AO554" s="432"/>
      <c r="AP554" s="432"/>
      <c r="AQ554" s="432"/>
      <c r="AR554" s="432"/>
      <c r="AS554" s="432"/>
      <c r="AT554" s="432"/>
      <c r="AU554" s="432"/>
      <c r="AV554" s="402">
        <v>68</v>
      </c>
      <c r="AW554" s="432"/>
      <c r="AX554" s="144"/>
    </row>
    <row r="555" spans="1:50" ht="34" customHeight="1">
      <c r="A555" s="528" t="s">
        <v>592</v>
      </c>
      <c r="B555" s="257" t="s">
        <v>114</v>
      </c>
      <c r="C555" s="256" t="s">
        <v>4</v>
      </c>
      <c r="D555" s="24">
        <v>1</v>
      </c>
      <c r="E555" s="29">
        <v>0</v>
      </c>
      <c r="F555" s="261">
        <f t="shared" si="213"/>
        <v>0</v>
      </c>
      <c r="G555" s="142"/>
      <c r="H555" s="142"/>
      <c r="I555" s="142"/>
      <c r="J555" s="142"/>
      <c r="K555" s="143"/>
      <c r="L555" s="142"/>
      <c r="M555" s="16"/>
      <c r="N555" s="142"/>
      <c r="O555" s="402">
        <v>68</v>
      </c>
      <c r="P555" s="414"/>
      <c r="Q555" s="172" t="s">
        <v>148</v>
      </c>
      <c r="S555" s="447" t="s">
        <v>4</v>
      </c>
      <c r="T555" s="24">
        <v>1</v>
      </c>
      <c r="U555" s="432">
        <v>0</v>
      </c>
      <c r="V555" s="432">
        <f t="shared" si="225"/>
        <v>0</v>
      </c>
      <c r="W555" s="432">
        <f t="shared" si="215"/>
        <v>0</v>
      </c>
      <c r="X555" s="432">
        <f t="shared" si="216"/>
        <v>0</v>
      </c>
      <c r="Y555" s="478">
        <f t="shared" si="217"/>
        <v>0</v>
      </c>
      <c r="Z555" s="478">
        <f t="shared" si="218"/>
        <v>0</v>
      </c>
      <c r="AA555" s="478">
        <f t="shared" si="219"/>
        <v>0</v>
      </c>
      <c r="AB555" s="478">
        <f t="shared" si="220"/>
        <v>0</v>
      </c>
      <c r="AC555" s="478">
        <f t="shared" si="221"/>
        <v>0</v>
      </c>
      <c r="AD555" s="478">
        <f t="shared" si="222"/>
        <v>0</v>
      </c>
      <c r="AE555" s="402">
        <v>68</v>
      </c>
      <c r="AF555" s="502">
        <f t="shared" si="223"/>
        <v>0</v>
      </c>
      <c r="AG555" s="172" t="s">
        <v>148</v>
      </c>
      <c r="AI555" s="504">
        <f t="shared" si="224"/>
        <v>0</v>
      </c>
      <c r="AJ555" s="256" t="s">
        <v>4</v>
      </c>
      <c r="AK555" s="24">
        <v>1</v>
      </c>
      <c r="AL555" s="432"/>
      <c r="AM555" s="432"/>
      <c r="AN555" s="432"/>
      <c r="AO555" s="432"/>
      <c r="AP555" s="432"/>
      <c r="AQ555" s="432"/>
      <c r="AR555" s="432"/>
      <c r="AS555" s="432"/>
      <c r="AT555" s="432"/>
      <c r="AU555" s="432"/>
      <c r="AV555" s="402">
        <v>68</v>
      </c>
      <c r="AW555" s="432"/>
      <c r="AX555" s="172" t="s">
        <v>148</v>
      </c>
    </row>
    <row r="556" spans="1:50" ht="34" customHeight="1" thickBot="1">
      <c r="A556" s="526" t="s">
        <v>593</v>
      </c>
      <c r="B556" s="117" t="s">
        <v>115</v>
      </c>
      <c r="C556" s="236" t="s">
        <v>4</v>
      </c>
      <c r="D556" s="25">
        <v>1</v>
      </c>
      <c r="E556" s="30">
        <v>0</v>
      </c>
      <c r="F556" s="237">
        <f t="shared" si="213"/>
        <v>0</v>
      </c>
      <c r="G556" s="152"/>
      <c r="H556" s="152"/>
      <c r="I556" s="152"/>
      <c r="J556" s="152"/>
      <c r="K556" s="90"/>
      <c r="L556" s="152"/>
      <c r="M556" s="7"/>
      <c r="N556" s="152"/>
      <c r="O556" s="406">
        <v>68</v>
      </c>
      <c r="P556" s="415"/>
      <c r="Q556" s="153" t="s">
        <v>148</v>
      </c>
      <c r="S556" s="447" t="s">
        <v>4</v>
      </c>
      <c r="T556" s="25">
        <v>1</v>
      </c>
      <c r="U556" s="432">
        <v>0</v>
      </c>
      <c r="V556" s="432">
        <f t="shared" si="225"/>
        <v>0</v>
      </c>
      <c r="W556" s="432">
        <f t="shared" si="215"/>
        <v>0</v>
      </c>
      <c r="X556" s="432">
        <f t="shared" si="216"/>
        <v>0</v>
      </c>
      <c r="Y556" s="478">
        <f t="shared" si="217"/>
        <v>0</v>
      </c>
      <c r="Z556" s="478">
        <f t="shared" si="218"/>
        <v>0</v>
      </c>
      <c r="AA556" s="478">
        <f t="shared" si="219"/>
        <v>0</v>
      </c>
      <c r="AB556" s="478">
        <f t="shared" si="220"/>
        <v>0</v>
      </c>
      <c r="AC556" s="478">
        <f t="shared" si="221"/>
        <v>0</v>
      </c>
      <c r="AD556" s="478">
        <f t="shared" si="222"/>
        <v>0</v>
      </c>
      <c r="AE556" s="406">
        <v>68</v>
      </c>
      <c r="AF556" s="502">
        <f t="shared" si="223"/>
        <v>0</v>
      </c>
      <c r="AG556" s="172" t="s">
        <v>148</v>
      </c>
      <c r="AI556" s="504">
        <f t="shared" si="224"/>
        <v>0</v>
      </c>
      <c r="AJ556" s="236" t="s">
        <v>4</v>
      </c>
      <c r="AK556" s="25">
        <v>1</v>
      </c>
      <c r="AL556" s="432"/>
      <c r="AM556" s="432"/>
      <c r="AN556" s="432"/>
      <c r="AO556" s="432"/>
      <c r="AP556" s="432"/>
      <c r="AQ556" s="432"/>
      <c r="AR556" s="432"/>
      <c r="AS556" s="432"/>
      <c r="AT556" s="432"/>
      <c r="AU556" s="432"/>
      <c r="AV556" s="406">
        <v>68</v>
      </c>
      <c r="AW556" s="432"/>
      <c r="AX556" s="153" t="s">
        <v>148</v>
      </c>
    </row>
    <row r="557" spans="1:50" ht="34" customHeight="1">
      <c r="A557" s="527">
        <v>183</v>
      </c>
      <c r="B557" s="209" t="s">
        <v>116</v>
      </c>
      <c r="C557" s="238" t="s">
        <v>4</v>
      </c>
      <c r="D557" s="239">
        <v>1</v>
      </c>
      <c r="E557" s="31">
        <v>7.2060000000000004</v>
      </c>
      <c r="F557" s="240">
        <f t="shared" si="213"/>
        <v>7.2060000000000004</v>
      </c>
      <c r="G557" s="142">
        <f t="shared" si="226"/>
        <v>0.72060000000000013</v>
      </c>
      <c r="H557" s="142">
        <f t="shared" si="227"/>
        <v>7.9266000000000005</v>
      </c>
      <c r="I557" s="142">
        <f t="shared" si="228"/>
        <v>0.63412800000000002</v>
      </c>
      <c r="J557" s="142">
        <f t="shared" si="229"/>
        <v>8.560728000000001</v>
      </c>
      <c r="K557" s="143">
        <f t="shared" si="230"/>
        <v>0.25682184000000002</v>
      </c>
      <c r="L557" s="142">
        <f t="shared" si="231"/>
        <v>8.8175498400000016</v>
      </c>
      <c r="M557" s="16">
        <f t="shared" si="232"/>
        <v>1.5871589712000003</v>
      </c>
      <c r="N557" s="142">
        <f t="shared" si="233"/>
        <v>10.404708811200003</v>
      </c>
      <c r="O557" s="402">
        <v>1</v>
      </c>
      <c r="P557" s="400">
        <f t="shared" si="214"/>
        <v>10.404708811200003</v>
      </c>
      <c r="Q557" s="144"/>
      <c r="S557" s="447" t="s">
        <v>4</v>
      </c>
      <c r="T557" s="239">
        <v>1</v>
      </c>
      <c r="U557" s="432">
        <v>5</v>
      </c>
      <c r="V557" s="432">
        <f t="shared" si="225"/>
        <v>5</v>
      </c>
      <c r="W557" s="432">
        <f t="shared" si="215"/>
        <v>0.5</v>
      </c>
      <c r="X557" s="432">
        <f t="shared" si="216"/>
        <v>5.5</v>
      </c>
      <c r="Y557" s="478">
        <f t="shared" si="217"/>
        <v>0.44</v>
      </c>
      <c r="Z557" s="478">
        <f t="shared" si="218"/>
        <v>5.94</v>
      </c>
      <c r="AA557" s="478">
        <f t="shared" si="219"/>
        <v>0.1782</v>
      </c>
      <c r="AB557" s="478">
        <f t="shared" si="220"/>
        <v>6.1182000000000007</v>
      </c>
      <c r="AC557" s="478">
        <f t="shared" si="221"/>
        <v>1.1012760000000001</v>
      </c>
      <c r="AD557" s="478">
        <f t="shared" si="222"/>
        <v>7.2194760000000011</v>
      </c>
      <c r="AE557" s="402">
        <v>1</v>
      </c>
      <c r="AF557" s="502">
        <f t="shared" si="223"/>
        <v>7.2194760000000011</v>
      </c>
      <c r="AG557" s="66"/>
      <c r="AI557" s="504">
        <f t="shared" si="224"/>
        <v>3.1852328112000015</v>
      </c>
      <c r="AJ557" s="238" t="s">
        <v>4</v>
      </c>
      <c r="AK557" s="239">
        <v>1</v>
      </c>
      <c r="AL557" s="432"/>
      <c r="AM557" s="432"/>
      <c r="AN557" s="432"/>
      <c r="AO557" s="432"/>
      <c r="AP557" s="432"/>
      <c r="AQ557" s="432"/>
      <c r="AR557" s="432"/>
      <c r="AS557" s="432"/>
      <c r="AT557" s="432"/>
      <c r="AU557" s="432"/>
      <c r="AV557" s="402">
        <v>1</v>
      </c>
      <c r="AW557" s="432"/>
      <c r="AX557" s="144"/>
    </row>
    <row r="558" spans="1:50" ht="34" customHeight="1">
      <c r="A558" s="528" t="s">
        <v>594</v>
      </c>
      <c r="B558" s="257" t="s">
        <v>50</v>
      </c>
      <c r="C558" s="256" t="s">
        <v>4</v>
      </c>
      <c r="D558" s="24">
        <v>1</v>
      </c>
      <c r="E558" s="29">
        <v>0</v>
      </c>
      <c r="F558" s="261">
        <f t="shared" si="213"/>
        <v>0</v>
      </c>
      <c r="G558" s="142"/>
      <c r="H558" s="142"/>
      <c r="I558" s="142"/>
      <c r="J558" s="142"/>
      <c r="K558" s="143"/>
      <c r="L558" s="142"/>
      <c r="M558" s="16"/>
      <c r="N558" s="142"/>
      <c r="O558" s="402">
        <v>1</v>
      </c>
      <c r="P558" s="414"/>
      <c r="Q558" s="172" t="s">
        <v>148</v>
      </c>
      <c r="S558" s="447" t="s">
        <v>4</v>
      </c>
      <c r="T558" s="24">
        <v>1</v>
      </c>
      <c r="U558" s="432">
        <v>0</v>
      </c>
      <c r="V558" s="432">
        <f t="shared" si="225"/>
        <v>0</v>
      </c>
      <c r="W558" s="432">
        <f t="shared" si="215"/>
        <v>0</v>
      </c>
      <c r="X558" s="432">
        <f t="shared" si="216"/>
        <v>0</v>
      </c>
      <c r="Y558" s="478">
        <f t="shared" si="217"/>
        <v>0</v>
      </c>
      <c r="Z558" s="478">
        <f t="shared" si="218"/>
        <v>0</v>
      </c>
      <c r="AA558" s="478">
        <f t="shared" si="219"/>
        <v>0</v>
      </c>
      <c r="AB558" s="478">
        <f t="shared" si="220"/>
        <v>0</v>
      </c>
      <c r="AC558" s="478">
        <f t="shared" si="221"/>
        <v>0</v>
      </c>
      <c r="AD558" s="478">
        <f t="shared" si="222"/>
        <v>0</v>
      </c>
      <c r="AE558" s="402">
        <v>1</v>
      </c>
      <c r="AF558" s="502">
        <f t="shared" si="223"/>
        <v>0</v>
      </c>
      <c r="AG558" s="172" t="s">
        <v>148</v>
      </c>
      <c r="AI558" s="504">
        <f t="shared" si="224"/>
        <v>0</v>
      </c>
      <c r="AJ558" s="256" t="s">
        <v>4</v>
      </c>
      <c r="AK558" s="24">
        <v>1</v>
      </c>
      <c r="AL558" s="432"/>
      <c r="AM558" s="432"/>
      <c r="AN558" s="432"/>
      <c r="AO558" s="432"/>
      <c r="AP558" s="432"/>
      <c r="AQ558" s="432"/>
      <c r="AR558" s="432"/>
      <c r="AS558" s="432"/>
      <c r="AT558" s="432"/>
      <c r="AU558" s="432"/>
      <c r="AV558" s="402">
        <v>1</v>
      </c>
      <c r="AW558" s="432"/>
      <c r="AX558" s="172" t="s">
        <v>148</v>
      </c>
    </row>
    <row r="559" spans="1:50" ht="34" customHeight="1" thickBot="1">
      <c r="A559" s="526" t="s">
        <v>620</v>
      </c>
      <c r="B559" s="145" t="s">
        <v>51</v>
      </c>
      <c r="C559" s="241" t="s">
        <v>4</v>
      </c>
      <c r="D559" s="38">
        <v>1</v>
      </c>
      <c r="E559" s="28">
        <v>0</v>
      </c>
      <c r="F559" s="259">
        <f t="shared" si="213"/>
        <v>0</v>
      </c>
      <c r="G559" s="147"/>
      <c r="H559" s="147"/>
      <c r="I559" s="147"/>
      <c r="J559" s="147"/>
      <c r="K559" s="104"/>
      <c r="L559" s="147"/>
      <c r="M559" s="17"/>
      <c r="N559" s="147"/>
      <c r="O559" s="415">
        <v>1</v>
      </c>
      <c r="P559" s="415"/>
      <c r="Q559" s="153" t="s">
        <v>148</v>
      </c>
      <c r="S559" s="447" t="s">
        <v>4</v>
      </c>
      <c r="T559" s="38">
        <v>1</v>
      </c>
      <c r="U559" s="432">
        <v>0</v>
      </c>
      <c r="V559" s="432">
        <f t="shared" si="225"/>
        <v>0</v>
      </c>
      <c r="W559" s="432">
        <f t="shared" si="215"/>
        <v>0</v>
      </c>
      <c r="X559" s="432">
        <f t="shared" si="216"/>
        <v>0</v>
      </c>
      <c r="Y559" s="478">
        <f t="shared" si="217"/>
        <v>0</v>
      </c>
      <c r="Z559" s="478">
        <f t="shared" si="218"/>
        <v>0</v>
      </c>
      <c r="AA559" s="478">
        <f t="shared" si="219"/>
        <v>0</v>
      </c>
      <c r="AB559" s="478">
        <f t="shared" si="220"/>
        <v>0</v>
      </c>
      <c r="AC559" s="478">
        <f t="shared" si="221"/>
        <v>0</v>
      </c>
      <c r="AD559" s="478">
        <f t="shared" si="222"/>
        <v>0</v>
      </c>
      <c r="AE559" s="415">
        <v>1</v>
      </c>
      <c r="AF559" s="502">
        <f t="shared" si="223"/>
        <v>0</v>
      </c>
      <c r="AG559" s="172" t="s">
        <v>148</v>
      </c>
      <c r="AI559" s="504">
        <f t="shared" si="224"/>
        <v>0</v>
      </c>
      <c r="AJ559" s="241" t="s">
        <v>4</v>
      </c>
      <c r="AK559" s="38">
        <v>1</v>
      </c>
      <c r="AL559" s="432"/>
      <c r="AM559" s="432"/>
      <c r="AN559" s="432"/>
      <c r="AO559" s="432"/>
      <c r="AP559" s="432"/>
      <c r="AQ559" s="432"/>
      <c r="AR559" s="432"/>
      <c r="AS559" s="432"/>
      <c r="AT559" s="432"/>
      <c r="AU559" s="432"/>
      <c r="AV559" s="415">
        <v>1</v>
      </c>
      <c r="AW559" s="432"/>
      <c r="AX559" s="153" t="s">
        <v>148</v>
      </c>
    </row>
    <row r="560" spans="1:50" ht="34" customHeight="1">
      <c r="A560" s="527">
        <v>184</v>
      </c>
      <c r="B560" s="154" t="s">
        <v>119</v>
      </c>
      <c r="C560" s="232" t="s">
        <v>4</v>
      </c>
      <c r="D560" s="233">
        <v>1</v>
      </c>
      <c r="E560" s="13">
        <v>8.7119999999999997</v>
      </c>
      <c r="F560" s="234">
        <f t="shared" si="213"/>
        <v>8.7119999999999997</v>
      </c>
      <c r="G560" s="149">
        <f t="shared" si="226"/>
        <v>0.87119999999999997</v>
      </c>
      <c r="H560" s="149">
        <f t="shared" si="227"/>
        <v>9.5831999999999997</v>
      </c>
      <c r="I560" s="149">
        <f t="shared" si="228"/>
        <v>0.766656</v>
      </c>
      <c r="J560" s="149">
        <f t="shared" si="229"/>
        <v>10.349855999999999</v>
      </c>
      <c r="K560" s="79">
        <f t="shared" si="230"/>
        <v>0.31049567999999994</v>
      </c>
      <c r="L560" s="149">
        <f t="shared" si="231"/>
        <v>10.66035168</v>
      </c>
      <c r="M560" s="8">
        <f t="shared" si="232"/>
        <v>1.9188633023999999</v>
      </c>
      <c r="N560" s="149">
        <f t="shared" si="233"/>
        <v>12.5792149824</v>
      </c>
      <c r="O560" s="402">
        <v>22</v>
      </c>
      <c r="P560" s="400">
        <f t="shared" si="214"/>
        <v>276.74272961280002</v>
      </c>
      <c r="Q560" s="144"/>
      <c r="S560" s="447" t="s">
        <v>4</v>
      </c>
      <c r="T560" s="233">
        <v>1</v>
      </c>
      <c r="U560" s="432">
        <v>5</v>
      </c>
      <c r="V560" s="432">
        <f t="shared" si="225"/>
        <v>5</v>
      </c>
      <c r="W560" s="432">
        <f t="shared" si="215"/>
        <v>0.5</v>
      </c>
      <c r="X560" s="432">
        <f t="shared" si="216"/>
        <v>5.5</v>
      </c>
      <c r="Y560" s="478">
        <f t="shared" si="217"/>
        <v>0.44</v>
      </c>
      <c r="Z560" s="478">
        <f t="shared" si="218"/>
        <v>5.94</v>
      </c>
      <c r="AA560" s="478">
        <f t="shared" si="219"/>
        <v>0.1782</v>
      </c>
      <c r="AB560" s="478">
        <f t="shared" si="220"/>
        <v>6.1182000000000007</v>
      </c>
      <c r="AC560" s="478">
        <f t="shared" si="221"/>
        <v>1.1012760000000001</v>
      </c>
      <c r="AD560" s="478">
        <f t="shared" si="222"/>
        <v>7.2194760000000011</v>
      </c>
      <c r="AE560" s="402">
        <v>22</v>
      </c>
      <c r="AF560" s="502">
        <f t="shared" si="223"/>
        <v>158.82847200000003</v>
      </c>
      <c r="AG560" s="66"/>
      <c r="AI560" s="504">
        <f t="shared" si="224"/>
        <v>117.91425761279999</v>
      </c>
      <c r="AJ560" s="232" t="s">
        <v>4</v>
      </c>
      <c r="AK560" s="233">
        <v>1</v>
      </c>
      <c r="AL560" s="432"/>
      <c r="AM560" s="432"/>
      <c r="AN560" s="432"/>
      <c r="AO560" s="432"/>
      <c r="AP560" s="432"/>
      <c r="AQ560" s="432"/>
      <c r="AR560" s="432"/>
      <c r="AS560" s="432"/>
      <c r="AT560" s="432"/>
      <c r="AU560" s="432"/>
      <c r="AV560" s="402">
        <v>22</v>
      </c>
      <c r="AW560" s="432"/>
      <c r="AX560" s="144"/>
    </row>
    <row r="561" spans="1:50" ht="34" customHeight="1">
      <c r="A561" s="528" t="s">
        <v>595</v>
      </c>
      <c r="B561" s="255" t="s">
        <v>52</v>
      </c>
      <c r="C561" s="256" t="s">
        <v>4</v>
      </c>
      <c r="D561" s="20">
        <v>1</v>
      </c>
      <c r="E561" s="29">
        <v>0</v>
      </c>
      <c r="F561" s="261">
        <f t="shared" si="213"/>
        <v>0</v>
      </c>
      <c r="G561" s="142"/>
      <c r="H561" s="142"/>
      <c r="I561" s="142"/>
      <c r="J561" s="142"/>
      <c r="K561" s="143"/>
      <c r="L561" s="142"/>
      <c r="M561" s="16"/>
      <c r="N561" s="142"/>
      <c r="O561" s="402">
        <v>22</v>
      </c>
      <c r="P561" s="414"/>
      <c r="Q561" s="172" t="s">
        <v>148</v>
      </c>
      <c r="S561" s="447" t="s">
        <v>4</v>
      </c>
      <c r="T561" s="20">
        <v>1</v>
      </c>
      <c r="U561" s="432">
        <v>0</v>
      </c>
      <c r="V561" s="432">
        <f t="shared" si="225"/>
        <v>0</v>
      </c>
      <c r="W561" s="432">
        <f t="shared" si="215"/>
        <v>0</v>
      </c>
      <c r="X561" s="432">
        <f t="shared" si="216"/>
        <v>0</v>
      </c>
      <c r="Y561" s="478">
        <f t="shared" si="217"/>
        <v>0</v>
      </c>
      <c r="Z561" s="478">
        <f t="shared" si="218"/>
        <v>0</v>
      </c>
      <c r="AA561" s="478">
        <f t="shared" si="219"/>
        <v>0</v>
      </c>
      <c r="AB561" s="478">
        <f t="shared" si="220"/>
        <v>0</v>
      </c>
      <c r="AC561" s="478">
        <f t="shared" si="221"/>
        <v>0</v>
      </c>
      <c r="AD561" s="478">
        <f t="shared" si="222"/>
        <v>0</v>
      </c>
      <c r="AE561" s="402">
        <v>22</v>
      </c>
      <c r="AF561" s="502">
        <f t="shared" si="223"/>
        <v>0</v>
      </c>
      <c r="AG561" s="172" t="s">
        <v>148</v>
      </c>
      <c r="AI561" s="504">
        <f t="shared" si="224"/>
        <v>0</v>
      </c>
      <c r="AJ561" s="256" t="s">
        <v>4</v>
      </c>
      <c r="AK561" s="20">
        <v>1</v>
      </c>
      <c r="AL561" s="432"/>
      <c r="AM561" s="432"/>
      <c r="AN561" s="432"/>
      <c r="AO561" s="432"/>
      <c r="AP561" s="432"/>
      <c r="AQ561" s="432"/>
      <c r="AR561" s="432"/>
      <c r="AS561" s="432"/>
      <c r="AT561" s="432"/>
      <c r="AU561" s="432"/>
      <c r="AV561" s="402">
        <v>22</v>
      </c>
      <c r="AW561" s="432"/>
      <c r="AX561" s="172" t="s">
        <v>148</v>
      </c>
    </row>
    <row r="562" spans="1:50" ht="34" customHeight="1" thickBot="1">
      <c r="A562" s="526" t="s">
        <v>621</v>
      </c>
      <c r="B562" s="266" t="s">
        <v>53</v>
      </c>
      <c r="C562" s="236" t="s">
        <v>4</v>
      </c>
      <c r="D562" s="41">
        <v>1</v>
      </c>
      <c r="E562" s="30">
        <v>0</v>
      </c>
      <c r="F562" s="237">
        <f t="shared" si="213"/>
        <v>0</v>
      </c>
      <c r="G562" s="152"/>
      <c r="H562" s="152"/>
      <c r="I562" s="152"/>
      <c r="J562" s="152"/>
      <c r="K562" s="90"/>
      <c r="L562" s="152"/>
      <c r="M562" s="7"/>
      <c r="N562" s="152"/>
      <c r="O562" s="406">
        <v>22</v>
      </c>
      <c r="P562" s="415"/>
      <c r="Q562" s="153" t="s">
        <v>148</v>
      </c>
      <c r="S562" s="447" t="s">
        <v>4</v>
      </c>
      <c r="T562" s="41">
        <v>1</v>
      </c>
      <c r="U562" s="432">
        <v>0</v>
      </c>
      <c r="V562" s="432">
        <f t="shared" si="225"/>
        <v>0</v>
      </c>
      <c r="W562" s="432">
        <f t="shared" si="215"/>
        <v>0</v>
      </c>
      <c r="X562" s="432">
        <f t="shared" si="216"/>
        <v>0</v>
      </c>
      <c r="Y562" s="478">
        <f t="shared" si="217"/>
        <v>0</v>
      </c>
      <c r="Z562" s="478">
        <f t="shared" si="218"/>
        <v>0</v>
      </c>
      <c r="AA562" s="478">
        <f t="shared" si="219"/>
        <v>0</v>
      </c>
      <c r="AB562" s="478">
        <f t="shared" si="220"/>
        <v>0</v>
      </c>
      <c r="AC562" s="478">
        <f t="shared" si="221"/>
        <v>0</v>
      </c>
      <c r="AD562" s="478">
        <f t="shared" si="222"/>
        <v>0</v>
      </c>
      <c r="AE562" s="406">
        <v>22</v>
      </c>
      <c r="AF562" s="502">
        <f t="shared" si="223"/>
        <v>0</v>
      </c>
      <c r="AG562" s="172" t="s">
        <v>148</v>
      </c>
      <c r="AI562" s="504">
        <f t="shared" si="224"/>
        <v>0</v>
      </c>
      <c r="AJ562" s="236" t="s">
        <v>4</v>
      </c>
      <c r="AK562" s="41">
        <v>1</v>
      </c>
      <c r="AL562" s="432"/>
      <c r="AM562" s="432"/>
      <c r="AN562" s="432"/>
      <c r="AO562" s="432"/>
      <c r="AP562" s="432"/>
      <c r="AQ562" s="432"/>
      <c r="AR562" s="432"/>
      <c r="AS562" s="432"/>
      <c r="AT562" s="432"/>
      <c r="AU562" s="432"/>
      <c r="AV562" s="406">
        <v>22</v>
      </c>
      <c r="AW562" s="432"/>
      <c r="AX562" s="153" t="s">
        <v>148</v>
      </c>
    </row>
    <row r="563" spans="1:50" ht="34" customHeight="1">
      <c r="A563" s="527">
        <v>185</v>
      </c>
      <c r="B563" s="209" t="s">
        <v>638</v>
      </c>
      <c r="C563" s="238" t="s">
        <v>4</v>
      </c>
      <c r="D563" s="239">
        <v>1</v>
      </c>
      <c r="E563" s="31">
        <v>12.21</v>
      </c>
      <c r="F563" s="240">
        <f t="shared" si="213"/>
        <v>12.21</v>
      </c>
      <c r="G563" s="142">
        <f t="shared" si="226"/>
        <v>1.2210000000000001</v>
      </c>
      <c r="H563" s="142">
        <f t="shared" si="227"/>
        <v>13.431000000000001</v>
      </c>
      <c r="I563" s="142">
        <f t="shared" si="228"/>
        <v>1.0744800000000001</v>
      </c>
      <c r="J563" s="142">
        <f t="shared" si="229"/>
        <v>14.50548</v>
      </c>
      <c r="K563" s="143">
        <f t="shared" si="230"/>
        <v>0.43516440000000001</v>
      </c>
      <c r="L563" s="142">
        <f t="shared" si="231"/>
        <v>14.9406444</v>
      </c>
      <c r="M563" s="16">
        <f t="shared" si="232"/>
        <v>2.689315992</v>
      </c>
      <c r="N563" s="142">
        <f t="shared" si="233"/>
        <v>17.629960392000001</v>
      </c>
      <c r="O563" s="402">
        <v>7</v>
      </c>
      <c r="P563" s="400">
        <f t="shared" si="214"/>
        <v>123.40972274400001</v>
      </c>
      <c r="Q563" s="144"/>
      <c r="S563" s="447" t="s">
        <v>4</v>
      </c>
      <c r="T563" s="239">
        <v>1</v>
      </c>
      <c r="U563" s="432">
        <v>5</v>
      </c>
      <c r="V563" s="432">
        <f t="shared" si="225"/>
        <v>5</v>
      </c>
      <c r="W563" s="432">
        <f t="shared" si="215"/>
        <v>0.5</v>
      </c>
      <c r="X563" s="432">
        <f t="shared" si="216"/>
        <v>5.5</v>
      </c>
      <c r="Y563" s="478">
        <f t="shared" si="217"/>
        <v>0.44</v>
      </c>
      <c r="Z563" s="478">
        <f t="shared" si="218"/>
        <v>5.94</v>
      </c>
      <c r="AA563" s="478">
        <f t="shared" si="219"/>
        <v>0.1782</v>
      </c>
      <c r="AB563" s="478">
        <f t="shared" si="220"/>
        <v>6.1182000000000007</v>
      </c>
      <c r="AC563" s="478">
        <f t="shared" si="221"/>
        <v>1.1012760000000001</v>
      </c>
      <c r="AD563" s="478">
        <f t="shared" si="222"/>
        <v>7.2194760000000011</v>
      </c>
      <c r="AE563" s="402">
        <v>7</v>
      </c>
      <c r="AF563" s="502">
        <f t="shared" si="223"/>
        <v>50.536332000000009</v>
      </c>
      <c r="AG563" s="66"/>
      <c r="AI563" s="504">
        <f t="shared" si="224"/>
        <v>72.873390744000005</v>
      </c>
      <c r="AJ563" s="238" t="s">
        <v>4</v>
      </c>
      <c r="AK563" s="239">
        <v>1</v>
      </c>
      <c r="AL563" s="432"/>
      <c r="AM563" s="432"/>
      <c r="AN563" s="432"/>
      <c r="AO563" s="432"/>
      <c r="AP563" s="432"/>
      <c r="AQ563" s="432"/>
      <c r="AR563" s="432"/>
      <c r="AS563" s="432"/>
      <c r="AT563" s="432"/>
      <c r="AU563" s="432"/>
      <c r="AV563" s="402">
        <v>7</v>
      </c>
      <c r="AW563" s="432"/>
      <c r="AX563" s="144"/>
    </row>
    <row r="564" spans="1:50" ht="34" customHeight="1">
      <c r="A564" s="528" t="s">
        <v>596</v>
      </c>
      <c r="B564" s="257" t="s">
        <v>54</v>
      </c>
      <c r="C564" s="256" t="s">
        <v>4</v>
      </c>
      <c r="D564" s="24">
        <v>1</v>
      </c>
      <c r="E564" s="29">
        <v>0</v>
      </c>
      <c r="F564" s="261">
        <f t="shared" si="213"/>
        <v>0</v>
      </c>
      <c r="G564" s="142"/>
      <c r="H564" s="142"/>
      <c r="I564" s="142"/>
      <c r="J564" s="142"/>
      <c r="K564" s="143"/>
      <c r="L564" s="142"/>
      <c r="M564" s="16"/>
      <c r="N564" s="142"/>
      <c r="O564" s="402">
        <v>7</v>
      </c>
      <c r="P564" s="414"/>
      <c r="Q564" s="172" t="s">
        <v>148</v>
      </c>
      <c r="S564" s="447" t="s">
        <v>4</v>
      </c>
      <c r="T564" s="24">
        <v>1</v>
      </c>
      <c r="U564" s="432">
        <v>0</v>
      </c>
      <c r="V564" s="432">
        <f t="shared" si="225"/>
        <v>0</v>
      </c>
      <c r="W564" s="432">
        <f t="shared" si="215"/>
        <v>0</v>
      </c>
      <c r="X564" s="432">
        <f t="shared" si="216"/>
        <v>0</v>
      </c>
      <c r="Y564" s="478">
        <f t="shared" si="217"/>
        <v>0</v>
      </c>
      <c r="Z564" s="478">
        <f t="shared" si="218"/>
        <v>0</v>
      </c>
      <c r="AA564" s="478">
        <f t="shared" si="219"/>
        <v>0</v>
      </c>
      <c r="AB564" s="478">
        <f t="shared" si="220"/>
        <v>0</v>
      </c>
      <c r="AC564" s="478">
        <f t="shared" si="221"/>
        <v>0</v>
      </c>
      <c r="AD564" s="478">
        <f t="shared" si="222"/>
        <v>0</v>
      </c>
      <c r="AE564" s="402">
        <v>7</v>
      </c>
      <c r="AF564" s="502">
        <f t="shared" si="223"/>
        <v>0</v>
      </c>
      <c r="AG564" s="172" t="s">
        <v>148</v>
      </c>
      <c r="AI564" s="504">
        <f t="shared" si="224"/>
        <v>0</v>
      </c>
      <c r="AJ564" s="256" t="s">
        <v>4</v>
      </c>
      <c r="AK564" s="24">
        <v>1</v>
      </c>
      <c r="AL564" s="432"/>
      <c r="AM564" s="432"/>
      <c r="AN564" s="432"/>
      <c r="AO564" s="432"/>
      <c r="AP564" s="432"/>
      <c r="AQ564" s="432"/>
      <c r="AR564" s="432"/>
      <c r="AS564" s="432"/>
      <c r="AT564" s="432"/>
      <c r="AU564" s="432"/>
      <c r="AV564" s="402">
        <v>7</v>
      </c>
      <c r="AW564" s="432"/>
      <c r="AX564" s="172" t="s">
        <v>148</v>
      </c>
    </row>
    <row r="565" spans="1:50" ht="34" customHeight="1" thickBot="1">
      <c r="A565" s="526" t="s">
        <v>597</v>
      </c>
      <c r="B565" s="145" t="s">
        <v>55</v>
      </c>
      <c r="C565" s="241" t="s">
        <v>4</v>
      </c>
      <c r="D565" s="38">
        <v>1</v>
      </c>
      <c r="E565" s="28">
        <v>0</v>
      </c>
      <c r="F565" s="259">
        <f t="shared" si="213"/>
        <v>0</v>
      </c>
      <c r="G565" s="147"/>
      <c r="H565" s="147"/>
      <c r="I565" s="147"/>
      <c r="J565" s="147"/>
      <c r="K565" s="104"/>
      <c r="L565" s="147"/>
      <c r="M565" s="17"/>
      <c r="N565" s="147"/>
      <c r="O565" s="415">
        <v>7</v>
      </c>
      <c r="P565" s="415"/>
      <c r="Q565" s="153" t="s">
        <v>148</v>
      </c>
      <c r="S565" s="447" t="s">
        <v>4</v>
      </c>
      <c r="T565" s="38">
        <v>1</v>
      </c>
      <c r="U565" s="432">
        <v>0</v>
      </c>
      <c r="V565" s="432">
        <f t="shared" si="225"/>
        <v>0</v>
      </c>
      <c r="W565" s="432">
        <f t="shared" si="215"/>
        <v>0</v>
      </c>
      <c r="X565" s="432">
        <f t="shared" si="216"/>
        <v>0</v>
      </c>
      <c r="Y565" s="478">
        <f t="shared" si="217"/>
        <v>0</v>
      </c>
      <c r="Z565" s="478">
        <f t="shared" si="218"/>
        <v>0</v>
      </c>
      <c r="AA565" s="478">
        <f t="shared" si="219"/>
        <v>0</v>
      </c>
      <c r="AB565" s="478">
        <f t="shared" si="220"/>
        <v>0</v>
      </c>
      <c r="AC565" s="478">
        <f t="shared" si="221"/>
        <v>0</v>
      </c>
      <c r="AD565" s="478">
        <f t="shared" si="222"/>
        <v>0</v>
      </c>
      <c r="AE565" s="415">
        <v>7</v>
      </c>
      <c r="AF565" s="502">
        <f t="shared" si="223"/>
        <v>0</v>
      </c>
      <c r="AG565" s="172" t="s">
        <v>148</v>
      </c>
      <c r="AI565" s="504">
        <f t="shared" si="224"/>
        <v>0</v>
      </c>
      <c r="AJ565" s="241" t="s">
        <v>4</v>
      </c>
      <c r="AK565" s="38">
        <v>1</v>
      </c>
      <c r="AL565" s="432"/>
      <c r="AM565" s="432"/>
      <c r="AN565" s="432"/>
      <c r="AO565" s="432"/>
      <c r="AP565" s="432"/>
      <c r="AQ565" s="432"/>
      <c r="AR565" s="432"/>
      <c r="AS565" s="432"/>
      <c r="AT565" s="432"/>
      <c r="AU565" s="432"/>
      <c r="AV565" s="415">
        <v>7</v>
      </c>
      <c r="AW565" s="432"/>
      <c r="AX565" s="153" t="s">
        <v>148</v>
      </c>
    </row>
    <row r="566" spans="1:50" ht="34" customHeight="1">
      <c r="A566" s="527">
        <v>186</v>
      </c>
      <c r="B566" s="154" t="s">
        <v>142</v>
      </c>
      <c r="C566" s="232" t="s">
        <v>4</v>
      </c>
      <c r="D566" s="233">
        <v>1</v>
      </c>
      <c r="E566" s="13">
        <v>14.527999999999999</v>
      </c>
      <c r="F566" s="234">
        <f>D566*E566</f>
        <v>14.527999999999999</v>
      </c>
      <c r="G566" s="149">
        <f t="shared" si="226"/>
        <v>1.4527999999999999</v>
      </c>
      <c r="H566" s="149">
        <f t="shared" si="227"/>
        <v>15.980799999999999</v>
      </c>
      <c r="I566" s="149">
        <f t="shared" si="228"/>
        <v>1.2784639999999998</v>
      </c>
      <c r="J566" s="149">
        <f t="shared" si="229"/>
        <v>17.259263999999998</v>
      </c>
      <c r="K566" s="79">
        <f t="shared" si="230"/>
        <v>0.51777791999999989</v>
      </c>
      <c r="L566" s="149">
        <f t="shared" si="231"/>
        <v>17.777041919999998</v>
      </c>
      <c r="M566" s="8">
        <f t="shared" si="232"/>
        <v>3.1998675455999996</v>
      </c>
      <c r="N566" s="149">
        <f t="shared" si="233"/>
        <v>20.976909465599999</v>
      </c>
      <c r="O566" s="402">
        <v>13</v>
      </c>
      <c r="P566" s="400">
        <f t="shared" si="214"/>
        <v>272.69982305279996</v>
      </c>
      <c r="Q566" s="144"/>
      <c r="S566" s="447" t="s">
        <v>4</v>
      </c>
      <c r="T566" s="233">
        <v>1</v>
      </c>
      <c r="U566" s="432">
        <v>5</v>
      </c>
      <c r="V566" s="432">
        <f t="shared" si="225"/>
        <v>5</v>
      </c>
      <c r="W566" s="432">
        <f t="shared" si="215"/>
        <v>0.5</v>
      </c>
      <c r="X566" s="432">
        <f t="shared" si="216"/>
        <v>5.5</v>
      </c>
      <c r="Y566" s="478">
        <f t="shared" si="217"/>
        <v>0.44</v>
      </c>
      <c r="Z566" s="478">
        <f t="shared" si="218"/>
        <v>5.94</v>
      </c>
      <c r="AA566" s="478">
        <f t="shared" si="219"/>
        <v>0.1782</v>
      </c>
      <c r="AB566" s="478">
        <f t="shared" si="220"/>
        <v>6.1182000000000007</v>
      </c>
      <c r="AC566" s="478">
        <f t="shared" si="221"/>
        <v>1.1012760000000001</v>
      </c>
      <c r="AD566" s="478">
        <f t="shared" si="222"/>
        <v>7.2194760000000011</v>
      </c>
      <c r="AE566" s="402">
        <v>13</v>
      </c>
      <c r="AF566" s="502">
        <f t="shared" si="223"/>
        <v>93.853188000000017</v>
      </c>
      <c r="AG566" s="66"/>
      <c r="AI566" s="504">
        <f t="shared" si="224"/>
        <v>178.84663505279994</v>
      </c>
      <c r="AJ566" s="232" t="s">
        <v>4</v>
      </c>
      <c r="AK566" s="233">
        <v>1</v>
      </c>
      <c r="AL566" s="432"/>
      <c r="AM566" s="432"/>
      <c r="AN566" s="432"/>
      <c r="AO566" s="432"/>
      <c r="AP566" s="432"/>
      <c r="AQ566" s="432"/>
      <c r="AR566" s="432"/>
      <c r="AS566" s="432"/>
      <c r="AT566" s="432"/>
      <c r="AU566" s="432"/>
      <c r="AV566" s="402">
        <v>13</v>
      </c>
      <c r="AW566" s="432"/>
      <c r="AX566" s="144"/>
    </row>
    <row r="567" spans="1:50" ht="34" customHeight="1">
      <c r="A567" s="528" t="s">
        <v>598</v>
      </c>
      <c r="B567" s="131" t="s">
        <v>143</v>
      </c>
      <c r="C567" s="256" t="s">
        <v>4</v>
      </c>
      <c r="D567" s="20">
        <v>1</v>
      </c>
      <c r="E567" s="29">
        <v>0</v>
      </c>
      <c r="F567" s="261">
        <f t="shared" si="213"/>
        <v>0</v>
      </c>
      <c r="G567" s="142"/>
      <c r="H567" s="142"/>
      <c r="I567" s="142"/>
      <c r="J567" s="142"/>
      <c r="K567" s="143"/>
      <c r="L567" s="142"/>
      <c r="M567" s="16"/>
      <c r="N567" s="142"/>
      <c r="O567" s="402">
        <v>13</v>
      </c>
      <c r="P567" s="414"/>
      <c r="Q567" s="172" t="s">
        <v>148</v>
      </c>
      <c r="S567" s="447" t="s">
        <v>4</v>
      </c>
      <c r="T567" s="20">
        <v>1</v>
      </c>
      <c r="U567" s="432">
        <v>0</v>
      </c>
      <c r="V567" s="432">
        <f t="shared" si="225"/>
        <v>0</v>
      </c>
      <c r="W567" s="432">
        <f t="shared" si="215"/>
        <v>0</v>
      </c>
      <c r="X567" s="432">
        <f t="shared" si="216"/>
        <v>0</v>
      </c>
      <c r="Y567" s="478">
        <f t="shared" si="217"/>
        <v>0</v>
      </c>
      <c r="Z567" s="478">
        <f t="shared" si="218"/>
        <v>0</v>
      </c>
      <c r="AA567" s="478">
        <f t="shared" si="219"/>
        <v>0</v>
      </c>
      <c r="AB567" s="478">
        <f t="shared" si="220"/>
        <v>0</v>
      </c>
      <c r="AC567" s="478">
        <f t="shared" si="221"/>
        <v>0</v>
      </c>
      <c r="AD567" s="478">
        <f t="shared" si="222"/>
        <v>0</v>
      </c>
      <c r="AE567" s="402">
        <v>13</v>
      </c>
      <c r="AF567" s="502">
        <f t="shared" si="223"/>
        <v>0</v>
      </c>
      <c r="AG567" s="172" t="s">
        <v>148</v>
      </c>
      <c r="AI567" s="504">
        <f t="shared" si="224"/>
        <v>0</v>
      </c>
      <c r="AJ567" s="256" t="s">
        <v>4</v>
      </c>
      <c r="AK567" s="20">
        <v>1</v>
      </c>
      <c r="AL567" s="432"/>
      <c r="AM567" s="432"/>
      <c r="AN567" s="432"/>
      <c r="AO567" s="432"/>
      <c r="AP567" s="432"/>
      <c r="AQ567" s="432"/>
      <c r="AR567" s="432"/>
      <c r="AS567" s="432"/>
      <c r="AT567" s="432"/>
      <c r="AU567" s="432"/>
      <c r="AV567" s="402">
        <v>13</v>
      </c>
      <c r="AW567" s="432"/>
      <c r="AX567" s="172" t="s">
        <v>148</v>
      </c>
    </row>
    <row r="568" spans="1:50" ht="34" customHeight="1" thickBot="1">
      <c r="A568" s="526" t="s">
        <v>599</v>
      </c>
      <c r="B568" s="266" t="s">
        <v>144</v>
      </c>
      <c r="C568" s="236" t="s">
        <v>4</v>
      </c>
      <c r="D568" s="41">
        <v>1</v>
      </c>
      <c r="E568" s="30">
        <v>0</v>
      </c>
      <c r="F568" s="237">
        <f t="shared" si="213"/>
        <v>0</v>
      </c>
      <c r="G568" s="152"/>
      <c r="H568" s="152"/>
      <c r="I568" s="152"/>
      <c r="J568" s="152"/>
      <c r="K568" s="90"/>
      <c r="L568" s="152"/>
      <c r="M568" s="7"/>
      <c r="N568" s="152"/>
      <c r="O568" s="406">
        <v>13</v>
      </c>
      <c r="P568" s="415"/>
      <c r="Q568" s="153" t="s">
        <v>148</v>
      </c>
      <c r="S568" s="447" t="s">
        <v>4</v>
      </c>
      <c r="T568" s="41">
        <v>1</v>
      </c>
      <c r="U568" s="432">
        <v>0</v>
      </c>
      <c r="V568" s="432">
        <f t="shared" si="225"/>
        <v>0</v>
      </c>
      <c r="W568" s="432">
        <f t="shared" si="215"/>
        <v>0</v>
      </c>
      <c r="X568" s="432">
        <f t="shared" si="216"/>
        <v>0</v>
      </c>
      <c r="Y568" s="478">
        <f t="shared" si="217"/>
        <v>0</v>
      </c>
      <c r="Z568" s="478">
        <f t="shared" si="218"/>
        <v>0</v>
      </c>
      <c r="AA568" s="478">
        <f t="shared" si="219"/>
        <v>0</v>
      </c>
      <c r="AB568" s="478">
        <f t="shared" si="220"/>
        <v>0</v>
      </c>
      <c r="AC568" s="478">
        <f t="shared" si="221"/>
        <v>0</v>
      </c>
      <c r="AD568" s="478">
        <f t="shared" si="222"/>
        <v>0</v>
      </c>
      <c r="AE568" s="406">
        <v>13</v>
      </c>
      <c r="AF568" s="502">
        <f t="shared" si="223"/>
        <v>0</v>
      </c>
      <c r="AG568" s="172" t="s">
        <v>148</v>
      </c>
      <c r="AI568" s="504">
        <f t="shared" si="224"/>
        <v>0</v>
      </c>
      <c r="AJ568" s="236" t="s">
        <v>4</v>
      </c>
      <c r="AK568" s="41">
        <v>1</v>
      </c>
      <c r="AL568" s="432"/>
      <c r="AM568" s="432"/>
      <c r="AN568" s="432"/>
      <c r="AO568" s="432"/>
      <c r="AP568" s="432"/>
      <c r="AQ568" s="432"/>
      <c r="AR568" s="432"/>
      <c r="AS568" s="432"/>
      <c r="AT568" s="432"/>
      <c r="AU568" s="432"/>
      <c r="AV568" s="406">
        <v>13</v>
      </c>
      <c r="AW568" s="432"/>
      <c r="AX568" s="153" t="s">
        <v>148</v>
      </c>
    </row>
    <row r="569" spans="1:50" ht="34" customHeight="1">
      <c r="A569" s="527">
        <v>187</v>
      </c>
      <c r="B569" s="154" t="s">
        <v>120</v>
      </c>
      <c r="C569" s="232" t="s">
        <v>4</v>
      </c>
      <c r="D569" s="233">
        <v>1</v>
      </c>
      <c r="E569" s="13">
        <v>19.736000000000001</v>
      </c>
      <c r="F569" s="234">
        <f t="shared" si="213"/>
        <v>19.736000000000001</v>
      </c>
      <c r="G569" s="149">
        <f t="shared" si="226"/>
        <v>1.9736000000000002</v>
      </c>
      <c r="H569" s="149">
        <f t="shared" si="227"/>
        <v>21.709600000000002</v>
      </c>
      <c r="I569" s="149">
        <f t="shared" si="228"/>
        <v>1.7367680000000001</v>
      </c>
      <c r="J569" s="149">
        <f t="shared" si="229"/>
        <v>23.446368000000003</v>
      </c>
      <c r="K569" s="79">
        <f t="shared" si="230"/>
        <v>0.70339104000000008</v>
      </c>
      <c r="L569" s="149">
        <f t="shared" si="231"/>
        <v>24.149759040000003</v>
      </c>
      <c r="M569" s="8">
        <f t="shared" si="232"/>
        <v>4.3469566272</v>
      </c>
      <c r="N569" s="149">
        <f t="shared" si="233"/>
        <v>28.496715667200004</v>
      </c>
      <c r="O569" s="402">
        <v>2</v>
      </c>
      <c r="P569" s="400">
        <f t="shared" si="214"/>
        <v>56.993431334400007</v>
      </c>
      <c r="Q569" s="144"/>
      <c r="S569" s="447" t="s">
        <v>4</v>
      </c>
      <c r="T569" s="233">
        <v>1</v>
      </c>
      <c r="U569" s="432">
        <v>5</v>
      </c>
      <c r="V569" s="432">
        <f t="shared" si="225"/>
        <v>5</v>
      </c>
      <c r="W569" s="432">
        <f t="shared" si="215"/>
        <v>0.5</v>
      </c>
      <c r="X569" s="432">
        <f t="shared" si="216"/>
        <v>5.5</v>
      </c>
      <c r="Y569" s="478">
        <f t="shared" si="217"/>
        <v>0.44</v>
      </c>
      <c r="Z569" s="478">
        <f t="shared" si="218"/>
        <v>5.94</v>
      </c>
      <c r="AA569" s="478">
        <f t="shared" si="219"/>
        <v>0.1782</v>
      </c>
      <c r="AB569" s="478">
        <f t="shared" si="220"/>
        <v>6.1182000000000007</v>
      </c>
      <c r="AC569" s="478">
        <f t="shared" si="221"/>
        <v>1.1012760000000001</v>
      </c>
      <c r="AD569" s="478">
        <f t="shared" si="222"/>
        <v>7.2194760000000011</v>
      </c>
      <c r="AE569" s="402">
        <v>2</v>
      </c>
      <c r="AF569" s="502">
        <f t="shared" si="223"/>
        <v>14.438952000000002</v>
      </c>
      <c r="AG569" s="66"/>
      <c r="AI569" s="504">
        <f t="shared" si="224"/>
        <v>42.554479334400007</v>
      </c>
      <c r="AJ569" s="232" t="s">
        <v>4</v>
      </c>
      <c r="AK569" s="233">
        <v>1</v>
      </c>
      <c r="AL569" s="432"/>
      <c r="AM569" s="432"/>
      <c r="AN569" s="432"/>
      <c r="AO569" s="432"/>
      <c r="AP569" s="432"/>
      <c r="AQ569" s="432"/>
      <c r="AR569" s="432"/>
      <c r="AS569" s="432"/>
      <c r="AT569" s="432"/>
      <c r="AU569" s="432"/>
      <c r="AV569" s="402">
        <v>2</v>
      </c>
      <c r="AW569" s="432"/>
      <c r="AX569" s="144"/>
    </row>
    <row r="570" spans="1:50" ht="34" customHeight="1">
      <c r="A570" s="528" t="s">
        <v>600</v>
      </c>
      <c r="B570" s="257" t="s">
        <v>56</v>
      </c>
      <c r="C570" s="256" t="s">
        <v>4</v>
      </c>
      <c r="D570" s="20">
        <v>1</v>
      </c>
      <c r="E570" s="29">
        <v>0</v>
      </c>
      <c r="F570" s="261">
        <f t="shared" si="213"/>
        <v>0</v>
      </c>
      <c r="G570" s="142"/>
      <c r="H570" s="142"/>
      <c r="I570" s="142"/>
      <c r="J570" s="142"/>
      <c r="K570" s="143"/>
      <c r="L570" s="142"/>
      <c r="M570" s="16"/>
      <c r="N570" s="142"/>
      <c r="O570" s="402">
        <v>2</v>
      </c>
      <c r="P570" s="414"/>
      <c r="Q570" s="172" t="s">
        <v>148</v>
      </c>
      <c r="S570" s="447" t="s">
        <v>4</v>
      </c>
      <c r="T570" s="20">
        <v>1</v>
      </c>
      <c r="U570" s="432">
        <v>0</v>
      </c>
      <c r="V570" s="432">
        <f t="shared" si="225"/>
        <v>0</v>
      </c>
      <c r="W570" s="432">
        <f t="shared" si="215"/>
        <v>0</v>
      </c>
      <c r="X570" s="432">
        <f t="shared" si="216"/>
        <v>0</v>
      </c>
      <c r="Y570" s="478">
        <f t="shared" si="217"/>
        <v>0</v>
      </c>
      <c r="Z570" s="478">
        <f t="shared" si="218"/>
        <v>0</v>
      </c>
      <c r="AA570" s="478">
        <f t="shared" si="219"/>
        <v>0</v>
      </c>
      <c r="AB570" s="478">
        <f t="shared" si="220"/>
        <v>0</v>
      </c>
      <c r="AC570" s="478">
        <f t="shared" si="221"/>
        <v>0</v>
      </c>
      <c r="AD570" s="478">
        <f t="shared" si="222"/>
        <v>0</v>
      </c>
      <c r="AE570" s="402">
        <v>2</v>
      </c>
      <c r="AF570" s="502">
        <f t="shared" si="223"/>
        <v>0</v>
      </c>
      <c r="AG570" s="172" t="s">
        <v>148</v>
      </c>
      <c r="AI570" s="504">
        <f t="shared" si="224"/>
        <v>0</v>
      </c>
      <c r="AJ570" s="256" t="s">
        <v>4</v>
      </c>
      <c r="AK570" s="20">
        <v>1</v>
      </c>
      <c r="AL570" s="432"/>
      <c r="AM570" s="432"/>
      <c r="AN570" s="432"/>
      <c r="AO570" s="432"/>
      <c r="AP570" s="432"/>
      <c r="AQ570" s="432"/>
      <c r="AR570" s="432"/>
      <c r="AS570" s="432"/>
      <c r="AT570" s="432"/>
      <c r="AU570" s="432"/>
      <c r="AV570" s="402">
        <v>2</v>
      </c>
      <c r="AW570" s="432"/>
      <c r="AX570" s="172" t="s">
        <v>148</v>
      </c>
    </row>
    <row r="571" spans="1:50" ht="34" customHeight="1" thickBot="1">
      <c r="A571" s="526" t="s">
        <v>601</v>
      </c>
      <c r="B571" s="266" t="s">
        <v>57</v>
      </c>
      <c r="C571" s="236" t="s">
        <v>4</v>
      </c>
      <c r="D571" s="41">
        <v>1</v>
      </c>
      <c r="E571" s="30">
        <v>0</v>
      </c>
      <c r="F571" s="237">
        <f t="shared" si="213"/>
        <v>0</v>
      </c>
      <c r="G571" s="152"/>
      <c r="H571" s="152"/>
      <c r="I571" s="152"/>
      <c r="J571" s="152"/>
      <c r="K571" s="90"/>
      <c r="L571" s="152"/>
      <c r="M571" s="7"/>
      <c r="N571" s="152"/>
      <c r="O571" s="406">
        <v>2</v>
      </c>
      <c r="P571" s="415"/>
      <c r="Q571" s="153" t="s">
        <v>148</v>
      </c>
      <c r="S571" s="447" t="s">
        <v>4</v>
      </c>
      <c r="T571" s="41">
        <v>1</v>
      </c>
      <c r="U571" s="432">
        <v>0</v>
      </c>
      <c r="V571" s="432">
        <f t="shared" si="225"/>
        <v>0</v>
      </c>
      <c r="W571" s="432">
        <f t="shared" si="215"/>
        <v>0</v>
      </c>
      <c r="X571" s="432">
        <f t="shared" si="216"/>
        <v>0</v>
      </c>
      <c r="Y571" s="478">
        <f t="shared" si="217"/>
        <v>0</v>
      </c>
      <c r="Z571" s="478">
        <f t="shared" si="218"/>
        <v>0</v>
      </c>
      <c r="AA571" s="478">
        <f t="shared" si="219"/>
        <v>0</v>
      </c>
      <c r="AB571" s="478">
        <f t="shared" si="220"/>
        <v>0</v>
      </c>
      <c r="AC571" s="478">
        <f t="shared" si="221"/>
        <v>0</v>
      </c>
      <c r="AD571" s="478">
        <f t="shared" si="222"/>
        <v>0</v>
      </c>
      <c r="AE571" s="406">
        <v>2</v>
      </c>
      <c r="AF571" s="502">
        <f t="shared" si="223"/>
        <v>0</v>
      </c>
      <c r="AG571" s="172" t="s">
        <v>148</v>
      </c>
      <c r="AI571" s="504">
        <f t="shared" si="224"/>
        <v>0</v>
      </c>
      <c r="AJ571" s="236" t="s">
        <v>4</v>
      </c>
      <c r="AK571" s="41">
        <v>1</v>
      </c>
      <c r="AL571" s="432"/>
      <c r="AM571" s="432"/>
      <c r="AN571" s="432"/>
      <c r="AO571" s="432"/>
      <c r="AP571" s="432"/>
      <c r="AQ571" s="432"/>
      <c r="AR571" s="432"/>
      <c r="AS571" s="432"/>
      <c r="AT571" s="432"/>
      <c r="AU571" s="432"/>
      <c r="AV571" s="406">
        <v>2</v>
      </c>
      <c r="AW571" s="432"/>
      <c r="AX571" s="153" t="s">
        <v>148</v>
      </c>
    </row>
    <row r="572" spans="1:50" ht="34" customHeight="1">
      <c r="A572" s="527">
        <v>188</v>
      </c>
      <c r="B572" s="209" t="s">
        <v>121</v>
      </c>
      <c r="C572" s="238" t="s">
        <v>4</v>
      </c>
      <c r="D572" s="239">
        <v>1</v>
      </c>
      <c r="E572" s="31">
        <v>24.027999999999999</v>
      </c>
      <c r="F572" s="240">
        <f t="shared" si="213"/>
        <v>24.027999999999999</v>
      </c>
      <c r="G572" s="142">
        <f t="shared" si="226"/>
        <v>2.4028</v>
      </c>
      <c r="H572" s="142">
        <f t="shared" si="227"/>
        <v>26.430799999999998</v>
      </c>
      <c r="I572" s="142">
        <f t="shared" si="228"/>
        <v>2.1144639999999999</v>
      </c>
      <c r="J572" s="142">
        <f t="shared" si="229"/>
        <v>28.545263999999996</v>
      </c>
      <c r="K572" s="143">
        <f t="shared" si="230"/>
        <v>0.85635791999999988</v>
      </c>
      <c r="L572" s="142">
        <f t="shared" si="231"/>
        <v>29.401621919999997</v>
      </c>
      <c r="M572" s="16">
        <f t="shared" si="232"/>
        <v>5.2922919455999988</v>
      </c>
      <c r="N572" s="142">
        <f t="shared" si="233"/>
        <v>34.693913865599995</v>
      </c>
      <c r="O572" s="402">
        <v>1</v>
      </c>
      <c r="P572" s="400">
        <f t="shared" si="214"/>
        <v>34.693913865599995</v>
      </c>
      <c r="Q572" s="144"/>
      <c r="S572" s="447" t="s">
        <v>4</v>
      </c>
      <c r="T572" s="239">
        <v>1</v>
      </c>
      <c r="U572" s="432">
        <v>5</v>
      </c>
      <c r="V572" s="432">
        <f t="shared" si="225"/>
        <v>5</v>
      </c>
      <c r="W572" s="432">
        <f t="shared" si="215"/>
        <v>0.5</v>
      </c>
      <c r="X572" s="432">
        <f t="shared" si="216"/>
        <v>5.5</v>
      </c>
      <c r="Y572" s="478">
        <f t="shared" si="217"/>
        <v>0.44</v>
      </c>
      <c r="Z572" s="478">
        <f t="shared" si="218"/>
        <v>5.94</v>
      </c>
      <c r="AA572" s="478">
        <f t="shared" si="219"/>
        <v>0.1782</v>
      </c>
      <c r="AB572" s="478">
        <f t="shared" si="220"/>
        <v>6.1182000000000007</v>
      </c>
      <c r="AC572" s="478">
        <f t="shared" si="221"/>
        <v>1.1012760000000001</v>
      </c>
      <c r="AD572" s="478">
        <f t="shared" si="222"/>
        <v>7.2194760000000011</v>
      </c>
      <c r="AE572" s="402">
        <v>1</v>
      </c>
      <c r="AF572" s="502">
        <f t="shared" si="223"/>
        <v>7.2194760000000011</v>
      </c>
      <c r="AG572" s="66"/>
      <c r="AI572" s="504">
        <f t="shared" si="224"/>
        <v>27.474437865599995</v>
      </c>
      <c r="AJ572" s="238" t="s">
        <v>4</v>
      </c>
      <c r="AK572" s="239">
        <v>1</v>
      </c>
      <c r="AL572" s="432"/>
      <c r="AM572" s="432"/>
      <c r="AN572" s="432"/>
      <c r="AO572" s="432"/>
      <c r="AP572" s="432"/>
      <c r="AQ572" s="432"/>
      <c r="AR572" s="432"/>
      <c r="AS572" s="432"/>
      <c r="AT572" s="432"/>
      <c r="AU572" s="432"/>
      <c r="AV572" s="402">
        <v>1</v>
      </c>
      <c r="AW572" s="432"/>
      <c r="AX572" s="144"/>
    </row>
    <row r="573" spans="1:50" ht="34" customHeight="1">
      <c r="A573" s="528" t="s">
        <v>602</v>
      </c>
      <c r="B573" s="257" t="s">
        <v>58</v>
      </c>
      <c r="C573" s="256" t="s">
        <v>4</v>
      </c>
      <c r="D573" s="24">
        <v>1</v>
      </c>
      <c r="E573" s="29">
        <v>0</v>
      </c>
      <c r="F573" s="261">
        <f t="shared" si="213"/>
        <v>0</v>
      </c>
      <c r="G573" s="142"/>
      <c r="H573" s="142"/>
      <c r="I573" s="142"/>
      <c r="J573" s="142"/>
      <c r="K573" s="143"/>
      <c r="L573" s="142"/>
      <c r="M573" s="16"/>
      <c r="N573" s="142"/>
      <c r="O573" s="402">
        <v>1</v>
      </c>
      <c r="P573" s="414"/>
      <c r="Q573" s="172" t="s">
        <v>148</v>
      </c>
      <c r="S573" s="447" t="s">
        <v>4</v>
      </c>
      <c r="T573" s="24">
        <v>1</v>
      </c>
      <c r="U573" s="432">
        <v>0</v>
      </c>
      <c r="V573" s="432">
        <f t="shared" si="225"/>
        <v>0</v>
      </c>
      <c r="W573" s="432">
        <f t="shared" si="215"/>
        <v>0</v>
      </c>
      <c r="X573" s="432">
        <f t="shared" si="216"/>
        <v>0</v>
      </c>
      <c r="Y573" s="478">
        <f t="shared" si="217"/>
        <v>0</v>
      </c>
      <c r="Z573" s="478">
        <f t="shared" si="218"/>
        <v>0</v>
      </c>
      <c r="AA573" s="478">
        <f t="shared" si="219"/>
        <v>0</v>
      </c>
      <c r="AB573" s="478">
        <f t="shared" si="220"/>
        <v>0</v>
      </c>
      <c r="AC573" s="478">
        <f t="shared" si="221"/>
        <v>0</v>
      </c>
      <c r="AD573" s="478">
        <f t="shared" si="222"/>
        <v>0</v>
      </c>
      <c r="AE573" s="402">
        <v>1</v>
      </c>
      <c r="AF573" s="502">
        <f t="shared" si="223"/>
        <v>0</v>
      </c>
      <c r="AG573" s="172" t="s">
        <v>148</v>
      </c>
      <c r="AI573" s="504">
        <f t="shared" si="224"/>
        <v>0</v>
      </c>
      <c r="AJ573" s="256" t="s">
        <v>4</v>
      </c>
      <c r="AK573" s="24">
        <v>1</v>
      </c>
      <c r="AL573" s="432"/>
      <c r="AM573" s="432"/>
      <c r="AN573" s="432"/>
      <c r="AO573" s="432"/>
      <c r="AP573" s="432"/>
      <c r="AQ573" s="432"/>
      <c r="AR573" s="432"/>
      <c r="AS573" s="432"/>
      <c r="AT573" s="432"/>
      <c r="AU573" s="432"/>
      <c r="AV573" s="402">
        <v>1</v>
      </c>
      <c r="AW573" s="432"/>
      <c r="AX573" s="172" t="s">
        <v>148</v>
      </c>
    </row>
    <row r="574" spans="1:50" ht="34" customHeight="1" thickBot="1">
      <c r="A574" s="526" t="s">
        <v>603</v>
      </c>
      <c r="B574" s="145" t="s">
        <v>59</v>
      </c>
      <c r="C574" s="241" t="s">
        <v>4</v>
      </c>
      <c r="D574" s="38">
        <v>1</v>
      </c>
      <c r="E574" s="28">
        <v>0</v>
      </c>
      <c r="F574" s="259">
        <f t="shared" si="213"/>
        <v>0</v>
      </c>
      <c r="G574" s="147"/>
      <c r="H574" s="147"/>
      <c r="I574" s="147"/>
      <c r="J574" s="147"/>
      <c r="K574" s="104"/>
      <c r="L574" s="147"/>
      <c r="M574" s="17"/>
      <c r="N574" s="147"/>
      <c r="O574" s="415">
        <v>1</v>
      </c>
      <c r="P574" s="415"/>
      <c r="Q574" s="153" t="s">
        <v>148</v>
      </c>
      <c r="S574" s="447" t="s">
        <v>4</v>
      </c>
      <c r="T574" s="38">
        <v>1</v>
      </c>
      <c r="U574" s="432">
        <v>0</v>
      </c>
      <c r="V574" s="432">
        <f t="shared" si="225"/>
        <v>0</v>
      </c>
      <c r="W574" s="432">
        <f t="shared" si="215"/>
        <v>0</v>
      </c>
      <c r="X574" s="432">
        <f t="shared" si="216"/>
        <v>0</v>
      </c>
      <c r="Y574" s="478">
        <f t="shared" si="217"/>
        <v>0</v>
      </c>
      <c r="Z574" s="478">
        <f t="shared" si="218"/>
        <v>0</v>
      </c>
      <c r="AA574" s="478">
        <f t="shared" si="219"/>
        <v>0</v>
      </c>
      <c r="AB574" s="478">
        <f t="shared" si="220"/>
        <v>0</v>
      </c>
      <c r="AC574" s="478">
        <f t="shared" si="221"/>
        <v>0</v>
      </c>
      <c r="AD574" s="478">
        <f t="shared" si="222"/>
        <v>0</v>
      </c>
      <c r="AE574" s="415">
        <v>1</v>
      </c>
      <c r="AF574" s="502">
        <f t="shared" si="223"/>
        <v>0</v>
      </c>
      <c r="AG574" s="172" t="s">
        <v>148</v>
      </c>
      <c r="AI574" s="504">
        <f t="shared" si="224"/>
        <v>0</v>
      </c>
      <c r="AJ574" s="241" t="s">
        <v>4</v>
      </c>
      <c r="AK574" s="38">
        <v>1</v>
      </c>
      <c r="AL574" s="432"/>
      <c r="AM574" s="432"/>
      <c r="AN574" s="432"/>
      <c r="AO574" s="432"/>
      <c r="AP574" s="432"/>
      <c r="AQ574" s="432"/>
      <c r="AR574" s="432"/>
      <c r="AS574" s="432"/>
      <c r="AT574" s="432"/>
      <c r="AU574" s="432"/>
      <c r="AV574" s="415">
        <v>1</v>
      </c>
      <c r="AW574" s="432"/>
      <c r="AX574" s="153" t="s">
        <v>148</v>
      </c>
    </row>
    <row r="575" spans="1:50" s="244" customFormat="1" ht="34" customHeight="1">
      <c r="A575" s="527">
        <v>189</v>
      </c>
      <c r="B575" s="154" t="s">
        <v>122</v>
      </c>
      <c r="C575" s="232" t="s">
        <v>4</v>
      </c>
      <c r="D575" s="233">
        <v>1</v>
      </c>
      <c r="E575" s="11">
        <v>105.79299999999999</v>
      </c>
      <c r="F575" s="234">
        <f>E575*D575</f>
        <v>105.79299999999999</v>
      </c>
      <c r="G575" s="149">
        <f t="shared" ref="G575:G651" si="234">F575*$G$4</f>
        <v>10.5793</v>
      </c>
      <c r="H575" s="149">
        <f t="shared" ref="H575:H599" si="235">G575+F575</f>
        <v>116.3723</v>
      </c>
      <c r="I575" s="149">
        <f t="shared" ref="I575:I651" si="236">H575*$I$4</f>
        <v>9.3097840000000005</v>
      </c>
      <c r="J575" s="149">
        <f t="shared" ref="J575:J599" si="237">I575+H575</f>
        <v>125.682084</v>
      </c>
      <c r="K575" s="79">
        <f t="shared" ref="K575:K651" si="238">J575*$K$4</f>
        <v>3.7704625200000002</v>
      </c>
      <c r="L575" s="149">
        <f t="shared" ref="L575:L599" si="239">J575+K575</f>
        <v>129.45254652</v>
      </c>
      <c r="M575" s="8">
        <f t="shared" ref="M575:M651" si="240">L575*$M$4</f>
        <v>23.301458373599999</v>
      </c>
      <c r="N575" s="149">
        <f t="shared" ref="N575:N599" si="241">M575+L575</f>
        <v>152.75400489359998</v>
      </c>
      <c r="O575" s="402">
        <v>1</v>
      </c>
      <c r="P575" s="400">
        <f t="shared" si="214"/>
        <v>152.75400489359998</v>
      </c>
      <c r="Q575" s="243"/>
      <c r="S575" s="447" t="s">
        <v>4</v>
      </c>
      <c r="T575" s="233">
        <v>1</v>
      </c>
      <c r="U575" s="436">
        <v>50</v>
      </c>
      <c r="V575" s="432">
        <f t="shared" si="225"/>
        <v>50</v>
      </c>
      <c r="W575" s="432">
        <f t="shared" si="215"/>
        <v>5</v>
      </c>
      <c r="X575" s="432">
        <f t="shared" si="216"/>
        <v>55</v>
      </c>
      <c r="Y575" s="478">
        <f t="shared" si="217"/>
        <v>4.4000000000000004</v>
      </c>
      <c r="Z575" s="478">
        <f t="shared" si="218"/>
        <v>59.4</v>
      </c>
      <c r="AA575" s="478">
        <f t="shared" si="219"/>
        <v>1.7819999999999998</v>
      </c>
      <c r="AB575" s="478">
        <f t="shared" si="220"/>
        <v>61.181999999999995</v>
      </c>
      <c r="AC575" s="478">
        <f t="shared" si="221"/>
        <v>11.012759999999998</v>
      </c>
      <c r="AD575" s="478">
        <f t="shared" si="222"/>
        <v>72.194759999999988</v>
      </c>
      <c r="AE575" s="402">
        <v>1</v>
      </c>
      <c r="AF575" s="502">
        <f t="shared" si="223"/>
        <v>72.194759999999988</v>
      </c>
      <c r="AG575" s="469"/>
      <c r="AI575" s="504">
        <f t="shared" si="224"/>
        <v>80.559244893599995</v>
      </c>
      <c r="AJ575" s="232" t="s">
        <v>4</v>
      </c>
      <c r="AK575" s="233">
        <v>1</v>
      </c>
      <c r="AL575" s="436"/>
      <c r="AM575" s="436"/>
      <c r="AN575" s="436"/>
      <c r="AO575" s="436"/>
      <c r="AP575" s="436"/>
      <c r="AQ575" s="436"/>
      <c r="AR575" s="436"/>
      <c r="AS575" s="436"/>
      <c r="AT575" s="436"/>
      <c r="AU575" s="436"/>
      <c r="AV575" s="402">
        <v>1</v>
      </c>
      <c r="AW575" s="436"/>
      <c r="AX575" s="243"/>
    </row>
    <row r="576" spans="1:50" s="244" customFormat="1" ht="25.5" customHeight="1" thickBot="1">
      <c r="A576" s="526" t="s">
        <v>471</v>
      </c>
      <c r="B576" s="67" t="s">
        <v>645</v>
      </c>
      <c r="C576" s="236" t="s">
        <v>4</v>
      </c>
      <c r="D576" s="25">
        <v>1</v>
      </c>
      <c r="E576" s="14">
        <v>0</v>
      </c>
      <c r="F576" s="267">
        <f>E576*D576</f>
        <v>0</v>
      </c>
      <c r="G576" s="152"/>
      <c r="H576" s="152"/>
      <c r="I576" s="152"/>
      <c r="J576" s="152"/>
      <c r="K576" s="90"/>
      <c r="L576" s="152"/>
      <c r="M576" s="7"/>
      <c r="N576" s="152"/>
      <c r="O576" s="406">
        <v>1</v>
      </c>
      <c r="P576" s="415"/>
      <c r="Q576" s="153" t="s">
        <v>148</v>
      </c>
      <c r="S576" s="447" t="s">
        <v>4</v>
      </c>
      <c r="T576" s="25">
        <v>1</v>
      </c>
      <c r="U576" s="436">
        <v>0</v>
      </c>
      <c r="V576" s="432">
        <f t="shared" si="225"/>
        <v>0</v>
      </c>
      <c r="W576" s="432">
        <f t="shared" si="215"/>
        <v>0</v>
      </c>
      <c r="X576" s="432">
        <f t="shared" si="216"/>
        <v>0</v>
      </c>
      <c r="Y576" s="478">
        <f t="shared" si="217"/>
        <v>0</v>
      </c>
      <c r="Z576" s="478">
        <f t="shared" si="218"/>
        <v>0</v>
      </c>
      <c r="AA576" s="478">
        <f t="shared" si="219"/>
        <v>0</v>
      </c>
      <c r="AB576" s="478">
        <f t="shared" si="220"/>
        <v>0</v>
      </c>
      <c r="AC576" s="478">
        <f t="shared" si="221"/>
        <v>0</v>
      </c>
      <c r="AD576" s="478">
        <f t="shared" si="222"/>
        <v>0</v>
      </c>
      <c r="AE576" s="406">
        <v>1</v>
      </c>
      <c r="AF576" s="502">
        <f t="shared" si="223"/>
        <v>0</v>
      </c>
      <c r="AG576" s="172" t="s">
        <v>148</v>
      </c>
      <c r="AI576" s="504">
        <f t="shared" si="224"/>
        <v>0</v>
      </c>
      <c r="AJ576" s="236" t="s">
        <v>4</v>
      </c>
      <c r="AK576" s="25">
        <v>1</v>
      </c>
      <c r="AL576" s="436"/>
      <c r="AM576" s="436"/>
      <c r="AN576" s="436"/>
      <c r="AO576" s="436"/>
      <c r="AP576" s="436"/>
      <c r="AQ576" s="436"/>
      <c r="AR576" s="436"/>
      <c r="AS576" s="436"/>
      <c r="AT576" s="436"/>
      <c r="AU576" s="436"/>
      <c r="AV576" s="406">
        <v>1</v>
      </c>
      <c r="AW576" s="436"/>
      <c r="AX576" s="153" t="s">
        <v>148</v>
      </c>
    </row>
    <row r="577" spans="1:50" ht="34.5" customHeight="1">
      <c r="A577" s="527">
        <v>190</v>
      </c>
      <c r="B577" s="209" t="s">
        <v>123</v>
      </c>
      <c r="C577" s="238" t="s">
        <v>4</v>
      </c>
      <c r="D577" s="239">
        <v>1</v>
      </c>
      <c r="E577" s="31">
        <v>73.790000000000006</v>
      </c>
      <c r="F577" s="240">
        <f t="shared" ref="F577:F606" si="242">E577*D577</f>
        <v>73.790000000000006</v>
      </c>
      <c r="G577" s="142">
        <f t="shared" si="234"/>
        <v>7.3790000000000013</v>
      </c>
      <c r="H577" s="142">
        <f t="shared" si="235"/>
        <v>81.169000000000011</v>
      </c>
      <c r="I577" s="142">
        <f t="shared" si="236"/>
        <v>6.4935200000000011</v>
      </c>
      <c r="J577" s="142">
        <f t="shared" si="237"/>
        <v>87.662520000000015</v>
      </c>
      <c r="K577" s="143">
        <f t="shared" si="238"/>
        <v>2.6298756000000005</v>
      </c>
      <c r="L577" s="142">
        <f t="shared" si="239"/>
        <v>90.29239560000002</v>
      </c>
      <c r="M577" s="16">
        <f t="shared" si="240"/>
        <v>16.252631208000004</v>
      </c>
      <c r="N577" s="142">
        <f t="shared" si="241"/>
        <v>106.54502680800002</v>
      </c>
      <c r="O577" s="402">
        <v>1</v>
      </c>
      <c r="P577" s="400">
        <f t="shared" ref="P577:P640" si="243">O577*N577</f>
        <v>106.54502680800002</v>
      </c>
      <c r="Q577" s="144"/>
      <c r="S577" s="447" t="s">
        <v>4</v>
      </c>
      <c r="T577" s="239">
        <v>1</v>
      </c>
      <c r="U577" s="432">
        <v>50</v>
      </c>
      <c r="V577" s="432">
        <f t="shared" si="225"/>
        <v>50</v>
      </c>
      <c r="W577" s="432">
        <f t="shared" si="215"/>
        <v>5</v>
      </c>
      <c r="X577" s="432">
        <f t="shared" si="216"/>
        <v>55</v>
      </c>
      <c r="Y577" s="478">
        <f t="shared" si="217"/>
        <v>4.4000000000000004</v>
      </c>
      <c r="Z577" s="478">
        <f t="shared" si="218"/>
        <v>59.4</v>
      </c>
      <c r="AA577" s="478">
        <f t="shared" si="219"/>
        <v>1.7819999999999998</v>
      </c>
      <c r="AB577" s="478">
        <f t="shared" si="220"/>
        <v>61.181999999999995</v>
      </c>
      <c r="AC577" s="478">
        <f t="shared" si="221"/>
        <v>11.012759999999998</v>
      </c>
      <c r="AD577" s="478">
        <f t="shared" si="222"/>
        <v>72.194759999999988</v>
      </c>
      <c r="AE577" s="402">
        <v>1</v>
      </c>
      <c r="AF577" s="502">
        <f t="shared" si="223"/>
        <v>72.194759999999988</v>
      </c>
      <c r="AG577" s="66"/>
      <c r="AI577" s="504">
        <f t="shared" si="224"/>
        <v>34.350266808000029</v>
      </c>
      <c r="AJ577" s="238" t="s">
        <v>4</v>
      </c>
      <c r="AK577" s="239">
        <v>1</v>
      </c>
      <c r="AL577" s="432"/>
      <c r="AM577" s="432"/>
      <c r="AN577" s="432"/>
      <c r="AO577" s="432"/>
      <c r="AP577" s="432"/>
      <c r="AQ577" s="432"/>
      <c r="AR577" s="432"/>
      <c r="AS577" s="432"/>
      <c r="AT577" s="432"/>
      <c r="AU577" s="432"/>
      <c r="AV577" s="402">
        <v>1</v>
      </c>
      <c r="AW577" s="432"/>
      <c r="AX577" s="144"/>
    </row>
    <row r="578" spans="1:50" ht="25.5" customHeight="1" thickBot="1">
      <c r="A578" s="526" t="s">
        <v>604</v>
      </c>
      <c r="B578" s="119" t="s">
        <v>644</v>
      </c>
      <c r="C578" s="241" t="s">
        <v>4</v>
      </c>
      <c r="D578" s="38">
        <v>1</v>
      </c>
      <c r="E578" s="18">
        <v>0</v>
      </c>
      <c r="F578" s="259">
        <f t="shared" si="242"/>
        <v>0</v>
      </c>
      <c r="G578" s="147"/>
      <c r="H578" s="147"/>
      <c r="I578" s="147"/>
      <c r="J578" s="147"/>
      <c r="K578" s="104"/>
      <c r="L578" s="147"/>
      <c r="M578" s="17"/>
      <c r="N578" s="147"/>
      <c r="O578" s="415">
        <v>1</v>
      </c>
      <c r="P578" s="415"/>
      <c r="Q578" s="153" t="s">
        <v>148</v>
      </c>
      <c r="S578" s="447" t="s">
        <v>4</v>
      </c>
      <c r="T578" s="38">
        <v>1</v>
      </c>
      <c r="U578" s="432">
        <v>0</v>
      </c>
      <c r="V578" s="432">
        <f t="shared" si="225"/>
        <v>0</v>
      </c>
      <c r="W578" s="432">
        <f t="shared" si="215"/>
        <v>0</v>
      </c>
      <c r="X578" s="432">
        <f t="shared" si="216"/>
        <v>0</v>
      </c>
      <c r="Y578" s="478">
        <f t="shared" si="217"/>
        <v>0</v>
      </c>
      <c r="Z578" s="478">
        <f t="shared" si="218"/>
        <v>0</v>
      </c>
      <c r="AA578" s="478">
        <f t="shared" si="219"/>
        <v>0</v>
      </c>
      <c r="AB578" s="478">
        <f t="shared" si="220"/>
        <v>0</v>
      </c>
      <c r="AC578" s="478">
        <f t="shared" si="221"/>
        <v>0</v>
      </c>
      <c r="AD578" s="478">
        <f t="shared" si="222"/>
        <v>0</v>
      </c>
      <c r="AE578" s="415">
        <v>1</v>
      </c>
      <c r="AF578" s="502">
        <f t="shared" si="223"/>
        <v>0</v>
      </c>
      <c r="AG578" s="172" t="s">
        <v>148</v>
      </c>
      <c r="AI578" s="504">
        <f t="shared" si="224"/>
        <v>0</v>
      </c>
      <c r="AJ578" s="241" t="s">
        <v>4</v>
      </c>
      <c r="AK578" s="38">
        <v>1</v>
      </c>
      <c r="AL578" s="432"/>
      <c r="AM578" s="432"/>
      <c r="AN578" s="432"/>
      <c r="AO578" s="432"/>
      <c r="AP578" s="432"/>
      <c r="AQ578" s="432"/>
      <c r="AR578" s="432"/>
      <c r="AS578" s="432"/>
      <c r="AT578" s="432"/>
      <c r="AU578" s="432"/>
      <c r="AV578" s="415">
        <v>1</v>
      </c>
      <c r="AW578" s="432"/>
      <c r="AX578" s="153" t="s">
        <v>148</v>
      </c>
    </row>
    <row r="579" spans="1:50" ht="36.75" customHeight="1">
      <c r="A579" s="527">
        <v>191</v>
      </c>
      <c r="B579" s="154" t="s">
        <v>124</v>
      </c>
      <c r="C579" s="232" t="s">
        <v>4</v>
      </c>
      <c r="D579" s="233">
        <v>1</v>
      </c>
      <c r="E579" s="13">
        <v>40.238999999999997</v>
      </c>
      <c r="F579" s="234">
        <f t="shared" si="242"/>
        <v>40.238999999999997</v>
      </c>
      <c r="G579" s="149">
        <f t="shared" si="234"/>
        <v>4.0239000000000003</v>
      </c>
      <c r="H579" s="149">
        <f t="shared" si="235"/>
        <v>44.262899999999995</v>
      </c>
      <c r="I579" s="149">
        <f t="shared" si="236"/>
        <v>3.5410319999999995</v>
      </c>
      <c r="J579" s="149">
        <f t="shared" si="237"/>
        <v>47.803931999999996</v>
      </c>
      <c r="K579" s="79">
        <f t="shared" si="238"/>
        <v>1.4341179599999998</v>
      </c>
      <c r="L579" s="149">
        <f t="shared" si="239"/>
        <v>49.238049959999998</v>
      </c>
      <c r="M579" s="8">
        <f t="shared" si="240"/>
        <v>8.8628489928</v>
      </c>
      <c r="N579" s="149">
        <f t="shared" si="241"/>
        <v>58.100898952799994</v>
      </c>
      <c r="O579" s="402">
        <v>2</v>
      </c>
      <c r="P579" s="400">
        <f t="shared" si="243"/>
        <v>116.20179790559999</v>
      </c>
      <c r="Q579" s="144"/>
      <c r="S579" s="447" t="s">
        <v>4</v>
      </c>
      <c r="T579" s="233">
        <v>1</v>
      </c>
      <c r="U579" s="432">
        <v>20</v>
      </c>
      <c r="V579" s="432">
        <f t="shared" si="225"/>
        <v>20</v>
      </c>
      <c r="W579" s="432">
        <f t="shared" si="215"/>
        <v>2</v>
      </c>
      <c r="X579" s="432">
        <f t="shared" si="216"/>
        <v>22</v>
      </c>
      <c r="Y579" s="478">
        <f t="shared" si="217"/>
        <v>1.76</v>
      </c>
      <c r="Z579" s="478">
        <f t="shared" si="218"/>
        <v>23.76</v>
      </c>
      <c r="AA579" s="478">
        <f t="shared" si="219"/>
        <v>0.71279999999999999</v>
      </c>
      <c r="AB579" s="478">
        <f t="shared" si="220"/>
        <v>24.472800000000003</v>
      </c>
      <c r="AC579" s="478">
        <f t="shared" si="221"/>
        <v>4.4051040000000006</v>
      </c>
      <c r="AD579" s="478">
        <f t="shared" si="222"/>
        <v>28.877904000000004</v>
      </c>
      <c r="AE579" s="402">
        <v>2</v>
      </c>
      <c r="AF579" s="502">
        <f t="shared" si="223"/>
        <v>57.755808000000009</v>
      </c>
      <c r="AG579" s="66"/>
      <c r="AI579" s="504">
        <f t="shared" si="224"/>
        <v>58.44598990559998</v>
      </c>
      <c r="AJ579" s="232" t="s">
        <v>4</v>
      </c>
      <c r="AK579" s="233">
        <v>1</v>
      </c>
      <c r="AL579" s="432"/>
      <c r="AM579" s="432"/>
      <c r="AN579" s="432"/>
      <c r="AO579" s="432"/>
      <c r="AP579" s="432"/>
      <c r="AQ579" s="432"/>
      <c r="AR579" s="432"/>
      <c r="AS579" s="432"/>
      <c r="AT579" s="432"/>
      <c r="AU579" s="432"/>
      <c r="AV579" s="402">
        <v>2</v>
      </c>
      <c r="AW579" s="432"/>
      <c r="AX579" s="144"/>
    </row>
    <row r="580" spans="1:50" ht="25.5" customHeight="1" thickBot="1">
      <c r="A580" s="526" t="s">
        <v>605</v>
      </c>
      <c r="B580" s="67" t="s">
        <v>643</v>
      </c>
      <c r="C580" s="236" t="s">
        <v>4</v>
      </c>
      <c r="D580" s="25">
        <v>1</v>
      </c>
      <c r="E580" s="14">
        <v>0</v>
      </c>
      <c r="F580" s="237">
        <f t="shared" si="242"/>
        <v>0</v>
      </c>
      <c r="G580" s="152"/>
      <c r="H580" s="152"/>
      <c r="I580" s="152"/>
      <c r="J580" s="152"/>
      <c r="K580" s="90"/>
      <c r="L580" s="152"/>
      <c r="M580" s="7"/>
      <c r="N580" s="152"/>
      <c r="O580" s="406">
        <v>2</v>
      </c>
      <c r="P580" s="415"/>
      <c r="Q580" s="153" t="s">
        <v>148</v>
      </c>
      <c r="S580" s="447" t="s">
        <v>4</v>
      </c>
      <c r="T580" s="25">
        <v>1</v>
      </c>
      <c r="U580" s="432">
        <v>0</v>
      </c>
      <c r="V580" s="432">
        <f t="shared" si="225"/>
        <v>0</v>
      </c>
      <c r="W580" s="432">
        <f t="shared" si="215"/>
        <v>0</v>
      </c>
      <c r="X580" s="432">
        <f t="shared" si="216"/>
        <v>0</v>
      </c>
      <c r="Y580" s="478">
        <f t="shared" si="217"/>
        <v>0</v>
      </c>
      <c r="Z580" s="478">
        <f t="shared" si="218"/>
        <v>0</v>
      </c>
      <c r="AA580" s="478">
        <f t="shared" si="219"/>
        <v>0</v>
      </c>
      <c r="AB580" s="478">
        <f t="shared" si="220"/>
        <v>0</v>
      </c>
      <c r="AC580" s="478">
        <f t="shared" si="221"/>
        <v>0</v>
      </c>
      <c r="AD580" s="478">
        <f t="shared" si="222"/>
        <v>0</v>
      </c>
      <c r="AE580" s="406">
        <v>2</v>
      </c>
      <c r="AF580" s="502">
        <f t="shared" si="223"/>
        <v>0</v>
      </c>
      <c r="AG580" s="172" t="s">
        <v>148</v>
      </c>
      <c r="AI580" s="504">
        <f t="shared" si="224"/>
        <v>0</v>
      </c>
      <c r="AJ580" s="236" t="s">
        <v>4</v>
      </c>
      <c r="AK580" s="25">
        <v>1</v>
      </c>
      <c r="AL580" s="432"/>
      <c r="AM580" s="432"/>
      <c r="AN580" s="432"/>
      <c r="AO580" s="432"/>
      <c r="AP580" s="432"/>
      <c r="AQ580" s="432"/>
      <c r="AR580" s="432"/>
      <c r="AS580" s="432"/>
      <c r="AT580" s="432"/>
      <c r="AU580" s="432"/>
      <c r="AV580" s="406">
        <v>2</v>
      </c>
      <c r="AW580" s="432"/>
      <c r="AX580" s="153" t="s">
        <v>148</v>
      </c>
    </row>
    <row r="581" spans="1:50" ht="34.5" customHeight="1">
      <c r="A581" s="527">
        <v>192</v>
      </c>
      <c r="B581" s="209" t="s">
        <v>125</v>
      </c>
      <c r="C581" s="238" t="s">
        <v>4</v>
      </c>
      <c r="D581" s="239">
        <v>1</v>
      </c>
      <c r="E581" s="31">
        <v>30.863</v>
      </c>
      <c r="F581" s="240">
        <f t="shared" si="242"/>
        <v>30.863</v>
      </c>
      <c r="G581" s="142">
        <f t="shared" si="234"/>
        <v>3.0863</v>
      </c>
      <c r="H581" s="142">
        <f t="shared" si="235"/>
        <v>33.949300000000001</v>
      </c>
      <c r="I581" s="142">
        <f t="shared" si="236"/>
        <v>2.7159439999999999</v>
      </c>
      <c r="J581" s="142">
        <f t="shared" si="237"/>
        <v>36.665244000000001</v>
      </c>
      <c r="K581" s="143">
        <f t="shared" si="238"/>
        <v>1.0999573199999999</v>
      </c>
      <c r="L581" s="142">
        <f t="shared" si="239"/>
        <v>37.765201320000003</v>
      </c>
      <c r="M581" s="16">
        <f t="shared" si="240"/>
        <v>6.7977362376000006</v>
      </c>
      <c r="N581" s="142">
        <f t="shared" si="241"/>
        <v>44.562937557600002</v>
      </c>
      <c r="O581" s="402">
        <v>1</v>
      </c>
      <c r="P581" s="400">
        <f t="shared" si="243"/>
        <v>44.562937557600002</v>
      </c>
      <c r="Q581" s="144"/>
      <c r="S581" s="447" t="s">
        <v>4</v>
      </c>
      <c r="T581" s="239">
        <v>1</v>
      </c>
      <c r="U581" s="432">
        <v>15</v>
      </c>
      <c r="V581" s="432">
        <f t="shared" si="225"/>
        <v>15</v>
      </c>
      <c r="W581" s="432">
        <f t="shared" si="215"/>
        <v>1.5</v>
      </c>
      <c r="X581" s="432">
        <f t="shared" si="216"/>
        <v>16.5</v>
      </c>
      <c r="Y581" s="478">
        <f t="shared" si="217"/>
        <v>1.32</v>
      </c>
      <c r="Z581" s="478">
        <f t="shared" si="218"/>
        <v>17.82</v>
      </c>
      <c r="AA581" s="478">
        <f t="shared" si="219"/>
        <v>0.53459999999999996</v>
      </c>
      <c r="AB581" s="478">
        <f t="shared" si="220"/>
        <v>18.354600000000001</v>
      </c>
      <c r="AC581" s="478">
        <f t="shared" si="221"/>
        <v>3.3038280000000002</v>
      </c>
      <c r="AD581" s="478">
        <f t="shared" si="222"/>
        <v>21.658428000000001</v>
      </c>
      <c r="AE581" s="402">
        <v>1</v>
      </c>
      <c r="AF581" s="502">
        <f t="shared" si="223"/>
        <v>21.658428000000001</v>
      </c>
      <c r="AG581" s="66"/>
      <c r="AI581" s="504">
        <f t="shared" si="224"/>
        <v>22.904509557600001</v>
      </c>
      <c r="AJ581" s="238" t="s">
        <v>4</v>
      </c>
      <c r="AK581" s="239">
        <v>1</v>
      </c>
      <c r="AL581" s="432"/>
      <c r="AM581" s="432"/>
      <c r="AN581" s="432"/>
      <c r="AO581" s="432"/>
      <c r="AP581" s="432"/>
      <c r="AQ581" s="432"/>
      <c r="AR581" s="432"/>
      <c r="AS581" s="432"/>
      <c r="AT581" s="432"/>
      <c r="AU581" s="432"/>
      <c r="AV581" s="402">
        <v>1</v>
      </c>
      <c r="AW581" s="432"/>
      <c r="AX581" s="144"/>
    </row>
    <row r="582" spans="1:50" ht="25.5" customHeight="1" thickBot="1">
      <c r="A582" s="526" t="s">
        <v>606</v>
      </c>
      <c r="B582" s="119" t="s">
        <v>642</v>
      </c>
      <c r="C582" s="241" t="s">
        <v>4</v>
      </c>
      <c r="D582" s="38">
        <v>1</v>
      </c>
      <c r="E582" s="18">
        <v>0</v>
      </c>
      <c r="F582" s="259">
        <f t="shared" si="242"/>
        <v>0</v>
      </c>
      <c r="G582" s="147"/>
      <c r="H582" s="147"/>
      <c r="I582" s="147"/>
      <c r="J582" s="147"/>
      <c r="K582" s="104"/>
      <c r="L582" s="147"/>
      <c r="M582" s="17"/>
      <c r="N582" s="147"/>
      <c r="O582" s="415">
        <v>1</v>
      </c>
      <c r="P582" s="415"/>
      <c r="Q582" s="153" t="s">
        <v>148</v>
      </c>
      <c r="S582" s="447" t="s">
        <v>4</v>
      </c>
      <c r="T582" s="38">
        <v>1</v>
      </c>
      <c r="U582" s="432">
        <v>0</v>
      </c>
      <c r="V582" s="432">
        <f t="shared" si="225"/>
        <v>0</v>
      </c>
      <c r="W582" s="432">
        <f t="shared" si="215"/>
        <v>0</v>
      </c>
      <c r="X582" s="432">
        <f t="shared" si="216"/>
        <v>0</v>
      </c>
      <c r="Y582" s="478">
        <f t="shared" si="217"/>
        <v>0</v>
      </c>
      <c r="Z582" s="478">
        <f t="shared" si="218"/>
        <v>0</v>
      </c>
      <c r="AA582" s="478">
        <f t="shared" si="219"/>
        <v>0</v>
      </c>
      <c r="AB582" s="478">
        <f t="shared" si="220"/>
        <v>0</v>
      </c>
      <c r="AC582" s="478">
        <f t="shared" si="221"/>
        <v>0</v>
      </c>
      <c r="AD582" s="478">
        <f t="shared" si="222"/>
        <v>0</v>
      </c>
      <c r="AE582" s="415">
        <v>1</v>
      </c>
      <c r="AF582" s="502">
        <f t="shared" si="223"/>
        <v>0</v>
      </c>
      <c r="AG582" s="172" t="s">
        <v>148</v>
      </c>
      <c r="AI582" s="504">
        <f t="shared" si="224"/>
        <v>0</v>
      </c>
      <c r="AJ582" s="241" t="s">
        <v>4</v>
      </c>
      <c r="AK582" s="38">
        <v>1</v>
      </c>
      <c r="AL582" s="432"/>
      <c r="AM582" s="432"/>
      <c r="AN582" s="432"/>
      <c r="AO582" s="432"/>
      <c r="AP582" s="432"/>
      <c r="AQ582" s="432"/>
      <c r="AR582" s="432"/>
      <c r="AS582" s="432"/>
      <c r="AT582" s="432"/>
      <c r="AU582" s="432"/>
      <c r="AV582" s="415">
        <v>1</v>
      </c>
      <c r="AW582" s="432"/>
      <c r="AX582" s="153" t="s">
        <v>148</v>
      </c>
    </row>
    <row r="583" spans="1:50" ht="33" customHeight="1">
      <c r="A583" s="527">
        <v>193</v>
      </c>
      <c r="B583" s="154" t="s">
        <v>126</v>
      </c>
      <c r="C583" s="232" t="s">
        <v>4</v>
      </c>
      <c r="D583" s="233">
        <v>1</v>
      </c>
      <c r="E583" s="13">
        <v>25.017999999999997</v>
      </c>
      <c r="F583" s="234">
        <f t="shared" si="242"/>
        <v>25.017999999999997</v>
      </c>
      <c r="G583" s="149">
        <f t="shared" si="234"/>
        <v>2.5017999999999998</v>
      </c>
      <c r="H583" s="149">
        <f t="shared" si="235"/>
        <v>27.519799999999996</v>
      </c>
      <c r="I583" s="149">
        <f t="shared" si="236"/>
        <v>2.201584</v>
      </c>
      <c r="J583" s="149">
        <f t="shared" si="237"/>
        <v>29.721383999999997</v>
      </c>
      <c r="K583" s="79">
        <f t="shared" si="238"/>
        <v>0.89164151999999985</v>
      </c>
      <c r="L583" s="149">
        <f t="shared" si="239"/>
        <v>30.613025519999997</v>
      </c>
      <c r="M583" s="8">
        <f t="shared" si="240"/>
        <v>5.5103445935999993</v>
      </c>
      <c r="N583" s="149">
        <f t="shared" si="241"/>
        <v>36.123370113599997</v>
      </c>
      <c r="O583" s="402">
        <v>1</v>
      </c>
      <c r="P583" s="400">
        <f t="shared" si="243"/>
        <v>36.123370113599997</v>
      </c>
      <c r="Q583" s="144"/>
      <c r="S583" s="447" t="s">
        <v>4</v>
      </c>
      <c r="T583" s="233">
        <v>1</v>
      </c>
      <c r="U583" s="432">
        <v>15</v>
      </c>
      <c r="V583" s="432">
        <f t="shared" si="225"/>
        <v>15</v>
      </c>
      <c r="W583" s="432">
        <f t="shared" ref="W583:W646" si="244">V583*10%</f>
        <v>1.5</v>
      </c>
      <c r="X583" s="432">
        <f t="shared" ref="X583:X646" si="245">SUM(V583:W583)</f>
        <v>16.5</v>
      </c>
      <c r="Y583" s="478">
        <f t="shared" ref="Y583:Y646" si="246">X583*8%</f>
        <v>1.32</v>
      </c>
      <c r="Z583" s="478">
        <f t="shared" ref="Z583:Z646" si="247">SUM(X583:Y583)</f>
        <v>17.82</v>
      </c>
      <c r="AA583" s="478">
        <f t="shared" ref="AA583:AA646" si="248">Z583*3%</f>
        <v>0.53459999999999996</v>
      </c>
      <c r="AB583" s="478">
        <f t="shared" ref="AB583:AB646" si="249">SUM(Z583:AA583)</f>
        <v>18.354600000000001</v>
      </c>
      <c r="AC583" s="478">
        <f t="shared" ref="AC583:AC646" si="250">AB583*18%</f>
        <v>3.3038280000000002</v>
      </c>
      <c r="AD583" s="478">
        <f t="shared" ref="AD583:AD646" si="251">SUM(AB583:AC583)</f>
        <v>21.658428000000001</v>
      </c>
      <c r="AE583" s="402">
        <v>1</v>
      </c>
      <c r="AF583" s="502">
        <f t="shared" ref="AF583:AF646" si="252">AE583*AD583</f>
        <v>21.658428000000001</v>
      </c>
      <c r="AG583" s="66"/>
      <c r="AI583" s="504">
        <f t="shared" ref="AI583:AI646" si="253">P583-AF583</f>
        <v>14.464942113599996</v>
      </c>
      <c r="AJ583" s="232" t="s">
        <v>4</v>
      </c>
      <c r="AK583" s="233">
        <v>1</v>
      </c>
      <c r="AL583" s="432"/>
      <c r="AM583" s="432"/>
      <c r="AN583" s="432"/>
      <c r="AO583" s="432"/>
      <c r="AP583" s="432"/>
      <c r="AQ583" s="432"/>
      <c r="AR583" s="432"/>
      <c r="AS583" s="432"/>
      <c r="AT583" s="432"/>
      <c r="AU583" s="432"/>
      <c r="AV583" s="402">
        <v>1</v>
      </c>
      <c r="AW583" s="432"/>
      <c r="AX583" s="144"/>
    </row>
    <row r="584" spans="1:50" ht="25.5" customHeight="1" thickBot="1">
      <c r="A584" s="526">
        <v>193</v>
      </c>
      <c r="B584" s="67" t="s">
        <v>641</v>
      </c>
      <c r="C584" s="236" t="s">
        <v>4</v>
      </c>
      <c r="D584" s="25">
        <v>1</v>
      </c>
      <c r="E584" s="14">
        <v>0</v>
      </c>
      <c r="F584" s="237">
        <f t="shared" si="242"/>
        <v>0</v>
      </c>
      <c r="G584" s="152"/>
      <c r="H584" s="152"/>
      <c r="I584" s="152"/>
      <c r="J584" s="152"/>
      <c r="K584" s="90"/>
      <c r="L584" s="152"/>
      <c r="M584" s="7"/>
      <c r="N584" s="152"/>
      <c r="O584" s="406">
        <v>1</v>
      </c>
      <c r="P584" s="415"/>
      <c r="Q584" s="153" t="s">
        <v>148</v>
      </c>
      <c r="S584" s="447" t="s">
        <v>4</v>
      </c>
      <c r="T584" s="25">
        <v>1</v>
      </c>
      <c r="U584" s="432">
        <v>0</v>
      </c>
      <c r="V584" s="432">
        <f t="shared" ref="V584:V647" si="254">U584*T584</f>
        <v>0</v>
      </c>
      <c r="W584" s="432">
        <f t="shared" si="244"/>
        <v>0</v>
      </c>
      <c r="X584" s="432">
        <f t="shared" si="245"/>
        <v>0</v>
      </c>
      <c r="Y584" s="478">
        <f t="shared" si="246"/>
        <v>0</v>
      </c>
      <c r="Z584" s="478">
        <f t="shared" si="247"/>
        <v>0</v>
      </c>
      <c r="AA584" s="478">
        <f t="shared" si="248"/>
        <v>0</v>
      </c>
      <c r="AB584" s="478">
        <f t="shared" si="249"/>
        <v>0</v>
      </c>
      <c r="AC584" s="478">
        <f t="shared" si="250"/>
        <v>0</v>
      </c>
      <c r="AD584" s="478">
        <f t="shared" si="251"/>
        <v>0</v>
      </c>
      <c r="AE584" s="406">
        <v>1</v>
      </c>
      <c r="AF584" s="502">
        <f t="shared" si="252"/>
        <v>0</v>
      </c>
      <c r="AG584" s="172" t="s">
        <v>148</v>
      </c>
      <c r="AI584" s="504">
        <f t="shared" si="253"/>
        <v>0</v>
      </c>
      <c r="AJ584" s="236" t="s">
        <v>4</v>
      </c>
      <c r="AK584" s="25">
        <v>1</v>
      </c>
      <c r="AL584" s="432"/>
      <c r="AM584" s="432"/>
      <c r="AN584" s="432"/>
      <c r="AO584" s="432"/>
      <c r="AP584" s="432"/>
      <c r="AQ584" s="432"/>
      <c r="AR584" s="432"/>
      <c r="AS584" s="432"/>
      <c r="AT584" s="432"/>
      <c r="AU584" s="432"/>
      <c r="AV584" s="406">
        <v>1</v>
      </c>
      <c r="AW584" s="432"/>
      <c r="AX584" s="153" t="s">
        <v>148</v>
      </c>
    </row>
    <row r="585" spans="1:50" ht="25.5" customHeight="1">
      <c r="A585" s="527">
        <v>194</v>
      </c>
      <c r="B585" s="209" t="s">
        <v>127</v>
      </c>
      <c r="C585" s="238" t="s">
        <v>4</v>
      </c>
      <c r="D585" s="239">
        <v>1</v>
      </c>
      <c r="E585" s="31">
        <v>23.137</v>
      </c>
      <c r="F585" s="240">
        <f t="shared" si="242"/>
        <v>23.137</v>
      </c>
      <c r="G585" s="142">
        <f t="shared" si="234"/>
        <v>2.3137000000000003</v>
      </c>
      <c r="H585" s="142">
        <f t="shared" si="235"/>
        <v>25.450700000000001</v>
      </c>
      <c r="I585" s="142">
        <f t="shared" si="236"/>
        <v>2.0360560000000003</v>
      </c>
      <c r="J585" s="142">
        <f t="shared" si="237"/>
        <v>27.486756</v>
      </c>
      <c r="K585" s="143">
        <f t="shared" si="238"/>
        <v>0.82460267999999992</v>
      </c>
      <c r="L585" s="142">
        <f t="shared" si="239"/>
        <v>28.311358679999998</v>
      </c>
      <c r="M585" s="16">
        <f t="shared" si="240"/>
        <v>5.0960445623999995</v>
      </c>
      <c r="N585" s="142">
        <f t="shared" si="241"/>
        <v>33.407403242399994</v>
      </c>
      <c r="O585" s="402">
        <v>8</v>
      </c>
      <c r="P585" s="400">
        <f t="shared" si="243"/>
        <v>267.25922593919995</v>
      </c>
      <c r="Q585" s="144"/>
      <c r="S585" s="447" t="s">
        <v>4</v>
      </c>
      <c r="T585" s="239">
        <v>1</v>
      </c>
      <c r="U585" s="432">
        <v>10</v>
      </c>
      <c r="V585" s="432">
        <f t="shared" si="254"/>
        <v>10</v>
      </c>
      <c r="W585" s="432">
        <f t="shared" si="244"/>
        <v>1</v>
      </c>
      <c r="X585" s="432">
        <f t="shared" si="245"/>
        <v>11</v>
      </c>
      <c r="Y585" s="478">
        <f t="shared" si="246"/>
        <v>0.88</v>
      </c>
      <c r="Z585" s="478">
        <f t="shared" si="247"/>
        <v>11.88</v>
      </c>
      <c r="AA585" s="478">
        <f t="shared" si="248"/>
        <v>0.35639999999999999</v>
      </c>
      <c r="AB585" s="478">
        <f t="shared" si="249"/>
        <v>12.236400000000001</v>
      </c>
      <c r="AC585" s="478">
        <f t="shared" si="250"/>
        <v>2.2025520000000003</v>
      </c>
      <c r="AD585" s="478">
        <f t="shared" si="251"/>
        <v>14.438952000000002</v>
      </c>
      <c r="AE585" s="402">
        <v>8</v>
      </c>
      <c r="AF585" s="502">
        <f t="shared" si="252"/>
        <v>115.51161600000002</v>
      </c>
      <c r="AG585" s="66"/>
      <c r="AI585" s="504">
        <f t="shared" si="253"/>
        <v>151.74760993919995</v>
      </c>
      <c r="AJ585" s="238" t="s">
        <v>4</v>
      </c>
      <c r="AK585" s="239">
        <v>1</v>
      </c>
      <c r="AL585" s="432"/>
      <c r="AM585" s="432"/>
      <c r="AN585" s="432"/>
      <c r="AO585" s="432"/>
      <c r="AP585" s="432"/>
      <c r="AQ585" s="432"/>
      <c r="AR585" s="432"/>
      <c r="AS585" s="432"/>
      <c r="AT585" s="432"/>
      <c r="AU585" s="432"/>
      <c r="AV585" s="402">
        <v>8</v>
      </c>
      <c r="AW585" s="432"/>
      <c r="AX585" s="144"/>
    </row>
    <row r="586" spans="1:50" ht="25.5" customHeight="1" thickBot="1">
      <c r="A586" s="526" t="s">
        <v>607</v>
      </c>
      <c r="B586" s="119" t="s">
        <v>640</v>
      </c>
      <c r="C586" s="241" t="s">
        <v>4</v>
      </c>
      <c r="D586" s="38">
        <v>1</v>
      </c>
      <c r="E586" s="18">
        <v>0</v>
      </c>
      <c r="F586" s="259">
        <f t="shared" si="242"/>
        <v>0</v>
      </c>
      <c r="G586" s="147"/>
      <c r="H586" s="147"/>
      <c r="I586" s="147"/>
      <c r="J586" s="147"/>
      <c r="K586" s="104"/>
      <c r="L586" s="147"/>
      <c r="M586" s="17"/>
      <c r="N586" s="147"/>
      <c r="O586" s="415">
        <v>8</v>
      </c>
      <c r="P586" s="415"/>
      <c r="Q586" s="153" t="s">
        <v>148</v>
      </c>
      <c r="S586" s="447" t="s">
        <v>4</v>
      </c>
      <c r="T586" s="38">
        <v>1</v>
      </c>
      <c r="U586" s="432">
        <v>0</v>
      </c>
      <c r="V586" s="432">
        <f t="shared" si="254"/>
        <v>0</v>
      </c>
      <c r="W586" s="432">
        <f t="shared" si="244"/>
        <v>0</v>
      </c>
      <c r="X586" s="432">
        <f t="shared" si="245"/>
        <v>0</v>
      </c>
      <c r="Y586" s="478">
        <f t="shared" si="246"/>
        <v>0</v>
      </c>
      <c r="Z586" s="478">
        <f t="shared" si="247"/>
        <v>0</v>
      </c>
      <c r="AA586" s="478">
        <f t="shared" si="248"/>
        <v>0</v>
      </c>
      <c r="AB586" s="478">
        <f t="shared" si="249"/>
        <v>0</v>
      </c>
      <c r="AC586" s="478">
        <f t="shared" si="250"/>
        <v>0</v>
      </c>
      <c r="AD586" s="478">
        <f t="shared" si="251"/>
        <v>0</v>
      </c>
      <c r="AE586" s="415">
        <v>8</v>
      </c>
      <c r="AF586" s="502">
        <f t="shared" si="252"/>
        <v>0</v>
      </c>
      <c r="AG586" s="172" t="s">
        <v>148</v>
      </c>
      <c r="AI586" s="504">
        <f t="shared" si="253"/>
        <v>0</v>
      </c>
      <c r="AJ586" s="241" t="s">
        <v>4</v>
      </c>
      <c r="AK586" s="38">
        <v>1</v>
      </c>
      <c r="AL586" s="432"/>
      <c r="AM586" s="432"/>
      <c r="AN586" s="432"/>
      <c r="AO586" s="432"/>
      <c r="AP586" s="432"/>
      <c r="AQ586" s="432"/>
      <c r="AR586" s="432"/>
      <c r="AS586" s="432"/>
      <c r="AT586" s="432"/>
      <c r="AU586" s="432"/>
      <c r="AV586" s="415">
        <v>8</v>
      </c>
      <c r="AW586" s="432"/>
      <c r="AX586" s="153" t="s">
        <v>148</v>
      </c>
    </row>
    <row r="587" spans="1:50" ht="25.5" customHeight="1">
      <c r="A587" s="527">
        <v>195</v>
      </c>
      <c r="B587" s="154" t="s">
        <v>128</v>
      </c>
      <c r="C587" s="232" t="s">
        <v>4</v>
      </c>
      <c r="D587" s="233">
        <v>1</v>
      </c>
      <c r="E587" s="13">
        <v>19.654</v>
      </c>
      <c r="F587" s="234">
        <f t="shared" si="242"/>
        <v>19.654</v>
      </c>
      <c r="G587" s="149">
        <f t="shared" si="234"/>
        <v>1.9654</v>
      </c>
      <c r="H587" s="149">
        <f t="shared" si="235"/>
        <v>21.619399999999999</v>
      </c>
      <c r="I587" s="149">
        <f t="shared" si="236"/>
        <v>1.729552</v>
      </c>
      <c r="J587" s="149">
        <f t="shared" si="237"/>
        <v>23.348951999999997</v>
      </c>
      <c r="K587" s="79">
        <f t="shared" si="238"/>
        <v>0.70046855999999991</v>
      </c>
      <c r="L587" s="149">
        <f t="shared" si="239"/>
        <v>24.049420559999998</v>
      </c>
      <c r="M587" s="8">
        <f t="shared" si="240"/>
        <v>4.3288957007999995</v>
      </c>
      <c r="N587" s="149">
        <f t="shared" si="241"/>
        <v>28.378316260799998</v>
      </c>
      <c r="O587" s="402">
        <v>36</v>
      </c>
      <c r="P587" s="400">
        <f t="shared" si="243"/>
        <v>1021.6193853888</v>
      </c>
      <c r="Q587" s="144"/>
      <c r="S587" s="447" t="s">
        <v>4</v>
      </c>
      <c r="T587" s="233">
        <v>1</v>
      </c>
      <c r="U587" s="432">
        <v>10</v>
      </c>
      <c r="V587" s="432">
        <f t="shared" si="254"/>
        <v>10</v>
      </c>
      <c r="W587" s="432">
        <f t="shared" si="244"/>
        <v>1</v>
      </c>
      <c r="X587" s="432">
        <f t="shared" si="245"/>
        <v>11</v>
      </c>
      <c r="Y587" s="478">
        <f t="shared" si="246"/>
        <v>0.88</v>
      </c>
      <c r="Z587" s="478">
        <f t="shared" si="247"/>
        <v>11.88</v>
      </c>
      <c r="AA587" s="478">
        <f t="shared" si="248"/>
        <v>0.35639999999999999</v>
      </c>
      <c r="AB587" s="478">
        <f t="shared" si="249"/>
        <v>12.236400000000001</v>
      </c>
      <c r="AC587" s="478">
        <f t="shared" si="250"/>
        <v>2.2025520000000003</v>
      </c>
      <c r="AD587" s="478">
        <f t="shared" si="251"/>
        <v>14.438952000000002</v>
      </c>
      <c r="AE587" s="402">
        <v>36</v>
      </c>
      <c r="AF587" s="502">
        <f t="shared" si="252"/>
        <v>519.80227200000013</v>
      </c>
      <c r="AG587" s="66"/>
      <c r="AI587" s="504">
        <f t="shared" si="253"/>
        <v>501.81711338879984</v>
      </c>
      <c r="AJ587" s="232" t="s">
        <v>4</v>
      </c>
      <c r="AK587" s="233">
        <v>1</v>
      </c>
      <c r="AL587" s="432"/>
      <c r="AM587" s="432"/>
      <c r="AN587" s="432"/>
      <c r="AO587" s="432"/>
      <c r="AP587" s="432"/>
      <c r="AQ587" s="432"/>
      <c r="AR587" s="432"/>
      <c r="AS587" s="432"/>
      <c r="AT587" s="432"/>
      <c r="AU587" s="432"/>
      <c r="AV587" s="402">
        <v>36</v>
      </c>
      <c r="AW587" s="432"/>
      <c r="AX587" s="144"/>
    </row>
    <row r="588" spans="1:50" ht="25.5" customHeight="1" thickBot="1">
      <c r="A588" s="526" t="s">
        <v>608</v>
      </c>
      <c r="B588" s="117" t="s">
        <v>639</v>
      </c>
      <c r="C588" s="236" t="s">
        <v>4</v>
      </c>
      <c r="D588" s="25">
        <v>1</v>
      </c>
      <c r="E588" s="14">
        <v>0</v>
      </c>
      <c r="F588" s="237">
        <f t="shared" si="242"/>
        <v>0</v>
      </c>
      <c r="G588" s="152"/>
      <c r="H588" s="152"/>
      <c r="I588" s="152"/>
      <c r="J588" s="152"/>
      <c r="K588" s="90"/>
      <c r="L588" s="152"/>
      <c r="M588" s="7"/>
      <c r="N588" s="152"/>
      <c r="O588" s="406">
        <v>36</v>
      </c>
      <c r="P588" s="415"/>
      <c r="Q588" s="153" t="s">
        <v>148</v>
      </c>
      <c r="S588" s="447" t="s">
        <v>4</v>
      </c>
      <c r="T588" s="25">
        <v>1</v>
      </c>
      <c r="U588" s="432">
        <v>0</v>
      </c>
      <c r="V588" s="432">
        <f t="shared" si="254"/>
        <v>0</v>
      </c>
      <c r="W588" s="432">
        <f t="shared" si="244"/>
        <v>0</v>
      </c>
      <c r="X588" s="432">
        <f t="shared" si="245"/>
        <v>0</v>
      </c>
      <c r="Y588" s="478">
        <f t="shared" si="246"/>
        <v>0</v>
      </c>
      <c r="Z588" s="478">
        <f t="shared" si="247"/>
        <v>0</v>
      </c>
      <c r="AA588" s="478">
        <f t="shared" si="248"/>
        <v>0</v>
      </c>
      <c r="AB588" s="478">
        <f t="shared" si="249"/>
        <v>0</v>
      </c>
      <c r="AC588" s="478">
        <f t="shared" si="250"/>
        <v>0</v>
      </c>
      <c r="AD588" s="478">
        <f t="shared" si="251"/>
        <v>0</v>
      </c>
      <c r="AE588" s="406">
        <v>36</v>
      </c>
      <c r="AF588" s="502">
        <f t="shared" si="252"/>
        <v>0</v>
      </c>
      <c r="AG588" s="172" t="s">
        <v>148</v>
      </c>
      <c r="AI588" s="504">
        <f t="shared" si="253"/>
        <v>0</v>
      </c>
      <c r="AJ588" s="236" t="s">
        <v>4</v>
      </c>
      <c r="AK588" s="25">
        <v>1</v>
      </c>
      <c r="AL588" s="432"/>
      <c r="AM588" s="432"/>
      <c r="AN588" s="432"/>
      <c r="AO588" s="432"/>
      <c r="AP588" s="432"/>
      <c r="AQ588" s="432"/>
      <c r="AR588" s="432"/>
      <c r="AS588" s="432"/>
      <c r="AT588" s="432"/>
      <c r="AU588" s="432"/>
      <c r="AV588" s="406">
        <v>36</v>
      </c>
      <c r="AW588" s="432"/>
      <c r="AX588" s="153" t="s">
        <v>148</v>
      </c>
    </row>
    <row r="589" spans="1:50" ht="25.5" customHeight="1">
      <c r="A589" s="527">
        <v>196</v>
      </c>
      <c r="B589" s="209" t="s">
        <v>137</v>
      </c>
      <c r="C589" s="238" t="s">
        <v>4</v>
      </c>
      <c r="D589" s="239">
        <v>1</v>
      </c>
      <c r="E589" s="31">
        <v>35.101999999999997</v>
      </c>
      <c r="F589" s="240">
        <f t="shared" si="242"/>
        <v>35.101999999999997</v>
      </c>
      <c r="G589" s="142">
        <f t="shared" si="234"/>
        <v>3.5101999999999998</v>
      </c>
      <c r="H589" s="142">
        <f t="shared" si="235"/>
        <v>38.612199999999994</v>
      </c>
      <c r="I589" s="142">
        <f t="shared" si="236"/>
        <v>3.0889759999999997</v>
      </c>
      <c r="J589" s="142">
        <f t="shared" si="237"/>
        <v>41.701175999999997</v>
      </c>
      <c r="K589" s="143">
        <f t="shared" si="238"/>
        <v>1.2510352799999997</v>
      </c>
      <c r="L589" s="142">
        <f t="shared" si="239"/>
        <v>42.952211279999993</v>
      </c>
      <c r="M589" s="16">
        <f t="shared" si="240"/>
        <v>7.7313980303999985</v>
      </c>
      <c r="N589" s="142">
        <f t="shared" si="241"/>
        <v>50.683609310399994</v>
      </c>
      <c r="O589" s="402">
        <v>1</v>
      </c>
      <c r="P589" s="400">
        <f t="shared" si="243"/>
        <v>50.683609310399994</v>
      </c>
      <c r="Q589" s="144"/>
      <c r="S589" s="447" t="s">
        <v>4</v>
      </c>
      <c r="T589" s="239">
        <v>1</v>
      </c>
      <c r="U589" s="432">
        <v>10</v>
      </c>
      <c r="V589" s="432">
        <f t="shared" si="254"/>
        <v>10</v>
      </c>
      <c r="W589" s="432">
        <f t="shared" si="244"/>
        <v>1</v>
      </c>
      <c r="X589" s="432">
        <f t="shared" si="245"/>
        <v>11</v>
      </c>
      <c r="Y589" s="478">
        <f t="shared" si="246"/>
        <v>0.88</v>
      </c>
      <c r="Z589" s="478">
        <f t="shared" si="247"/>
        <v>11.88</v>
      </c>
      <c r="AA589" s="478">
        <f t="shared" si="248"/>
        <v>0.35639999999999999</v>
      </c>
      <c r="AB589" s="478">
        <f t="shared" si="249"/>
        <v>12.236400000000001</v>
      </c>
      <c r="AC589" s="478">
        <f t="shared" si="250"/>
        <v>2.2025520000000003</v>
      </c>
      <c r="AD589" s="478">
        <f t="shared" si="251"/>
        <v>14.438952000000002</v>
      </c>
      <c r="AE589" s="402">
        <v>1</v>
      </c>
      <c r="AF589" s="502">
        <f t="shared" si="252"/>
        <v>14.438952000000002</v>
      </c>
      <c r="AG589" s="66"/>
      <c r="AI589" s="504">
        <f t="shared" si="253"/>
        <v>36.244657310399994</v>
      </c>
      <c r="AJ589" s="238" t="s">
        <v>4</v>
      </c>
      <c r="AK589" s="239">
        <v>1</v>
      </c>
      <c r="AL589" s="432"/>
      <c r="AM589" s="432"/>
      <c r="AN589" s="432"/>
      <c r="AO589" s="432"/>
      <c r="AP589" s="432"/>
      <c r="AQ589" s="432"/>
      <c r="AR589" s="432"/>
      <c r="AS589" s="432"/>
      <c r="AT589" s="432"/>
      <c r="AU589" s="432"/>
      <c r="AV589" s="402">
        <v>1</v>
      </c>
      <c r="AW589" s="432"/>
      <c r="AX589" s="144"/>
    </row>
    <row r="590" spans="1:50" ht="25.5" customHeight="1" thickBot="1">
      <c r="A590" s="526" t="s">
        <v>609</v>
      </c>
      <c r="B590" s="117" t="s">
        <v>646</v>
      </c>
      <c r="C590" s="236" t="s">
        <v>4</v>
      </c>
      <c r="D590" s="25">
        <v>1</v>
      </c>
      <c r="E590" s="14">
        <v>0</v>
      </c>
      <c r="F590" s="237">
        <f t="shared" si="242"/>
        <v>0</v>
      </c>
      <c r="G590" s="152"/>
      <c r="H590" s="152"/>
      <c r="I590" s="152"/>
      <c r="J590" s="152"/>
      <c r="K590" s="90"/>
      <c r="L590" s="152"/>
      <c r="M590" s="7"/>
      <c r="N590" s="152"/>
      <c r="O590" s="406">
        <v>1</v>
      </c>
      <c r="P590" s="415"/>
      <c r="Q590" s="153" t="s">
        <v>148</v>
      </c>
      <c r="S590" s="447" t="s">
        <v>4</v>
      </c>
      <c r="T590" s="25">
        <v>1</v>
      </c>
      <c r="U590" s="432">
        <v>0</v>
      </c>
      <c r="V590" s="432">
        <f t="shared" si="254"/>
        <v>0</v>
      </c>
      <c r="W590" s="432">
        <f t="shared" si="244"/>
        <v>0</v>
      </c>
      <c r="X590" s="432">
        <f t="shared" si="245"/>
        <v>0</v>
      </c>
      <c r="Y590" s="478">
        <f t="shared" si="246"/>
        <v>0</v>
      </c>
      <c r="Z590" s="478">
        <f t="shared" si="247"/>
        <v>0</v>
      </c>
      <c r="AA590" s="478">
        <f t="shared" si="248"/>
        <v>0</v>
      </c>
      <c r="AB590" s="478">
        <f t="shared" si="249"/>
        <v>0</v>
      </c>
      <c r="AC590" s="478">
        <f t="shared" si="250"/>
        <v>0</v>
      </c>
      <c r="AD590" s="478">
        <f t="shared" si="251"/>
        <v>0</v>
      </c>
      <c r="AE590" s="406">
        <v>1</v>
      </c>
      <c r="AF590" s="502">
        <f t="shared" si="252"/>
        <v>0</v>
      </c>
      <c r="AG590" s="172" t="s">
        <v>148</v>
      </c>
      <c r="AI590" s="504">
        <f t="shared" si="253"/>
        <v>0</v>
      </c>
      <c r="AJ590" s="236" t="s">
        <v>4</v>
      </c>
      <c r="AK590" s="25">
        <v>1</v>
      </c>
      <c r="AL590" s="432"/>
      <c r="AM590" s="432"/>
      <c r="AN590" s="432"/>
      <c r="AO590" s="432"/>
      <c r="AP590" s="432"/>
      <c r="AQ590" s="432"/>
      <c r="AR590" s="432"/>
      <c r="AS590" s="432"/>
      <c r="AT590" s="432"/>
      <c r="AU590" s="432"/>
      <c r="AV590" s="406">
        <v>1</v>
      </c>
      <c r="AW590" s="432"/>
      <c r="AX590" s="153" t="s">
        <v>148</v>
      </c>
    </row>
    <row r="591" spans="1:50" ht="25.5" customHeight="1">
      <c r="A591" s="527">
        <v>197</v>
      </c>
      <c r="B591" s="209" t="s">
        <v>136</v>
      </c>
      <c r="C591" s="238" t="s">
        <v>4</v>
      </c>
      <c r="D591" s="239">
        <v>1</v>
      </c>
      <c r="E591" s="31">
        <v>13.786</v>
      </c>
      <c r="F591" s="240">
        <f t="shared" si="242"/>
        <v>13.786</v>
      </c>
      <c r="G591" s="142">
        <f t="shared" si="234"/>
        <v>1.3786</v>
      </c>
      <c r="H591" s="142">
        <f t="shared" si="235"/>
        <v>15.1646</v>
      </c>
      <c r="I591" s="142">
        <f t="shared" si="236"/>
        <v>1.213168</v>
      </c>
      <c r="J591" s="142">
        <f t="shared" si="237"/>
        <v>16.377768</v>
      </c>
      <c r="K591" s="143">
        <f t="shared" si="238"/>
        <v>0.49133304</v>
      </c>
      <c r="L591" s="142">
        <f t="shared" si="239"/>
        <v>16.86910104</v>
      </c>
      <c r="M591" s="16">
        <f t="shared" si="240"/>
        <v>3.0364381871999999</v>
      </c>
      <c r="N591" s="142">
        <f t="shared" si="241"/>
        <v>19.905539227200002</v>
      </c>
      <c r="O591" s="402">
        <v>2</v>
      </c>
      <c r="P591" s="400">
        <f t="shared" si="243"/>
        <v>39.811078454400004</v>
      </c>
      <c r="Q591" s="144"/>
      <c r="S591" s="447" t="s">
        <v>4</v>
      </c>
      <c r="T591" s="239">
        <v>1</v>
      </c>
      <c r="U591" s="432">
        <v>10</v>
      </c>
      <c r="V591" s="432">
        <f t="shared" si="254"/>
        <v>10</v>
      </c>
      <c r="W591" s="432">
        <f t="shared" si="244"/>
        <v>1</v>
      </c>
      <c r="X591" s="432">
        <f t="shared" si="245"/>
        <v>11</v>
      </c>
      <c r="Y591" s="478">
        <f t="shared" si="246"/>
        <v>0.88</v>
      </c>
      <c r="Z591" s="478">
        <f t="shared" si="247"/>
        <v>11.88</v>
      </c>
      <c r="AA591" s="478">
        <f t="shared" si="248"/>
        <v>0.35639999999999999</v>
      </c>
      <c r="AB591" s="478">
        <f t="shared" si="249"/>
        <v>12.236400000000001</v>
      </c>
      <c r="AC591" s="478">
        <f t="shared" si="250"/>
        <v>2.2025520000000003</v>
      </c>
      <c r="AD591" s="478">
        <f t="shared" si="251"/>
        <v>14.438952000000002</v>
      </c>
      <c r="AE591" s="402">
        <v>2</v>
      </c>
      <c r="AF591" s="502">
        <f t="shared" si="252"/>
        <v>28.877904000000004</v>
      </c>
      <c r="AG591" s="66"/>
      <c r="AI591" s="504">
        <f t="shared" si="253"/>
        <v>10.9331744544</v>
      </c>
      <c r="AJ591" s="238" t="s">
        <v>4</v>
      </c>
      <c r="AK591" s="239">
        <v>1</v>
      </c>
      <c r="AL591" s="432"/>
      <c r="AM591" s="432"/>
      <c r="AN591" s="432"/>
      <c r="AO591" s="432"/>
      <c r="AP591" s="432"/>
      <c r="AQ591" s="432"/>
      <c r="AR591" s="432"/>
      <c r="AS591" s="432"/>
      <c r="AT591" s="432"/>
      <c r="AU591" s="432"/>
      <c r="AV591" s="402">
        <v>2</v>
      </c>
      <c r="AW591" s="432"/>
      <c r="AX591" s="144"/>
    </row>
    <row r="592" spans="1:50" ht="25.5" customHeight="1" thickBot="1">
      <c r="A592" s="526" t="s">
        <v>610</v>
      </c>
      <c r="B592" s="145" t="s">
        <v>129</v>
      </c>
      <c r="C592" s="241" t="s">
        <v>4</v>
      </c>
      <c r="D592" s="38">
        <v>1</v>
      </c>
      <c r="E592" s="18">
        <v>0</v>
      </c>
      <c r="F592" s="259">
        <f t="shared" si="242"/>
        <v>0</v>
      </c>
      <c r="G592" s="147"/>
      <c r="H592" s="147"/>
      <c r="I592" s="147"/>
      <c r="J592" s="147"/>
      <c r="K592" s="104"/>
      <c r="L592" s="147"/>
      <c r="M592" s="17"/>
      <c r="N592" s="147"/>
      <c r="O592" s="415">
        <v>2</v>
      </c>
      <c r="P592" s="415"/>
      <c r="Q592" s="153" t="s">
        <v>148</v>
      </c>
      <c r="S592" s="447" t="s">
        <v>4</v>
      </c>
      <c r="T592" s="38">
        <v>1</v>
      </c>
      <c r="U592" s="432">
        <v>0</v>
      </c>
      <c r="V592" s="432">
        <f t="shared" si="254"/>
        <v>0</v>
      </c>
      <c r="W592" s="432">
        <f t="shared" si="244"/>
        <v>0</v>
      </c>
      <c r="X592" s="432">
        <f t="shared" si="245"/>
        <v>0</v>
      </c>
      <c r="Y592" s="478">
        <f t="shared" si="246"/>
        <v>0</v>
      </c>
      <c r="Z592" s="478">
        <f t="shared" si="247"/>
        <v>0</v>
      </c>
      <c r="AA592" s="478">
        <f t="shared" si="248"/>
        <v>0</v>
      </c>
      <c r="AB592" s="478">
        <f t="shared" si="249"/>
        <v>0</v>
      </c>
      <c r="AC592" s="478">
        <f t="shared" si="250"/>
        <v>0</v>
      </c>
      <c r="AD592" s="478">
        <f t="shared" si="251"/>
        <v>0</v>
      </c>
      <c r="AE592" s="415">
        <v>2</v>
      </c>
      <c r="AF592" s="502">
        <f t="shared" si="252"/>
        <v>0</v>
      </c>
      <c r="AG592" s="172" t="s">
        <v>148</v>
      </c>
      <c r="AI592" s="504">
        <f t="shared" si="253"/>
        <v>0</v>
      </c>
      <c r="AJ592" s="241" t="s">
        <v>4</v>
      </c>
      <c r="AK592" s="38">
        <v>1</v>
      </c>
      <c r="AL592" s="432"/>
      <c r="AM592" s="432"/>
      <c r="AN592" s="432"/>
      <c r="AO592" s="432"/>
      <c r="AP592" s="432"/>
      <c r="AQ592" s="432"/>
      <c r="AR592" s="432"/>
      <c r="AS592" s="432"/>
      <c r="AT592" s="432"/>
      <c r="AU592" s="432"/>
      <c r="AV592" s="415">
        <v>2</v>
      </c>
      <c r="AW592" s="432"/>
      <c r="AX592" s="153" t="s">
        <v>148</v>
      </c>
    </row>
    <row r="593" spans="1:50" ht="39.75" customHeight="1">
      <c r="A593" s="527">
        <v>198</v>
      </c>
      <c r="B593" s="154" t="s">
        <v>135</v>
      </c>
      <c r="C593" s="232" t="s">
        <v>4</v>
      </c>
      <c r="D593" s="233">
        <v>1</v>
      </c>
      <c r="E593" s="13">
        <v>12.042</v>
      </c>
      <c r="F593" s="234">
        <f t="shared" si="242"/>
        <v>12.042</v>
      </c>
      <c r="G593" s="149">
        <f t="shared" si="234"/>
        <v>1.2042000000000002</v>
      </c>
      <c r="H593" s="149">
        <f t="shared" si="235"/>
        <v>13.2462</v>
      </c>
      <c r="I593" s="149">
        <f t="shared" si="236"/>
        <v>1.059696</v>
      </c>
      <c r="J593" s="149">
        <f t="shared" si="237"/>
        <v>14.305896000000001</v>
      </c>
      <c r="K593" s="79">
        <f t="shared" si="238"/>
        <v>0.42917687999999998</v>
      </c>
      <c r="L593" s="149">
        <f t="shared" si="239"/>
        <v>14.735072880000001</v>
      </c>
      <c r="M593" s="8">
        <f t="shared" si="240"/>
        <v>2.6523131183999999</v>
      </c>
      <c r="N593" s="149">
        <f t="shared" si="241"/>
        <v>17.387385998399999</v>
      </c>
      <c r="O593" s="402">
        <v>1</v>
      </c>
      <c r="P593" s="400">
        <f t="shared" si="243"/>
        <v>17.387385998399999</v>
      </c>
      <c r="Q593" s="144"/>
      <c r="S593" s="447" t="s">
        <v>4</v>
      </c>
      <c r="T593" s="233">
        <v>1</v>
      </c>
      <c r="U593" s="432">
        <v>10</v>
      </c>
      <c r="V593" s="432">
        <f t="shared" si="254"/>
        <v>10</v>
      </c>
      <c r="W593" s="432">
        <f t="shared" si="244"/>
        <v>1</v>
      </c>
      <c r="X593" s="432">
        <f t="shared" si="245"/>
        <v>11</v>
      </c>
      <c r="Y593" s="478">
        <f t="shared" si="246"/>
        <v>0.88</v>
      </c>
      <c r="Z593" s="478">
        <f t="shared" si="247"/>
        <v>11.88</v>
      </c>
      <c r="AA593" s="478">
        <f t="shared" si="248"/>
        <v>0.35639999999999999</v>
      </c>
      <c r="AB593" s="478">
        <f t="shared" si="249"/>
        <v>12.236400000000001</v>
      </c>
      <c r="AC593" s="478">
        <f t="shared" si="250"/>
        <v>2.2025520000000003</v>
      </c>
      <c r="AD593" s="478">
        <f t="shared" si="251"/>
        <v>14.438952000000002</v>
      </c>
      <c r="AE593" s="402">
        <v>1</v>
      </c>
      <c r="AF593" s="502">
        <f t="shared" si="252"/>
        <v>14.438952000000002</v>
      </c>
      <c r="AG593" s="66"/>
      <c r="AI593" s="504">
        <f t="shared" si="253"/>
        <v>2.948433998399997</v>
      </c>
      <c r="AJ593" s="232" t="s">
        <v>4</v>
      </c>
      <c r="AK593" s="233">
        <v>1</v>
      </c>
      <c r="AL593" s="432"/>
      <c r="AM593" s="432"/>
      <c r="AN593" s="432"/>
      <c r="AO593" s="432"/>
      <c r="AP593" s="432"/>
      <c r="AQ593" s="432"/>
      <c r="AR593" s="432"/>
      <c r="AS593" s="432"/>
      <c r="AT593" s="432"/>
      <c r="AU593" s="432"/>
      <c r="AV593" s="402">
        <v>1</v>
      </c>
      <c r="AW593" s="432"/>
      <c r="AX593" s="144"/>
    </row>
    <row r="594" spans="1:50" ht="25.5" customHeight="1" thickBot="1">
      <c r="A594" s="526" t="s">
        <v>611</v>
      </c>
      <c r="B594" s="117" t="s">
        <v>130</v>
      </c>
      <c r="C594" s="236" t="s">
        <v>4</v>
      </c>
      <c r="D594" s="25">
        <v>1</v>
      </c>
      <c r="E594" s="14">
        <v>0</v>
      </c>
      <c r="F594" s="237">
        <f t="shared" si="242"/>
        <v>0</v>
      </c>
      <c r="G594" s="152"/>
      <c r="H594" s="152"/>
      <c r="I594" s="152"/>
      <c r="J594" s="152"/>
      <c r="K594" s="90"/>
      <c r="L594" s="152"/>
      <c r="M594" s="7"/>
      <c r="N594" s="152"/>
      <c r="O594" s="406">
        <v>1</v>
      </c>
      <c r="P594" s="415"/>
      <c r="Q594" s="153" t="s">
        <v>148</v>
      </c>
      <c r="S594" s="447" t="s">
        <v>4</v>
      </c>
      <c r="T594" s="25">
        <v>1</v>
      </c>
      <c r="U594" s="432">
        <v>0</v>
      </c>
      <c r="V594" s="432">
        <f t="shared" si="254"/>
        <v>0</v>
      </c>
      <c r="W594" s="432">
        <f t="shared" si="244"/>
        <v>0</v>
      </c>
      <c r="X594" s="432">
        <f t="shared" si="245"/>
        <v>0</v>
      </c>
      <c r="Y594" s="478">
        <f t="shared" si="246"/>
        <v>0</v>
      </c>
      <c r="Z594" s="478">
        <f t="shared" si="247"/>
        <v>0</v>
      </c>
      <c r="AA594" s="478">
        <f t="shared" si="248"/>
        <v>0</v>
      </c>
      <c r="AB594" s="478">
        <f t="shared" si="249"/>
        <v>0</v>
      </c>
      <c r="AC594" s="478">
        <f t="shared" si="250"/>
        <v>0</v>
      </c>
      <c r="AD594" s="478">
        <f t="shared" si="251"/>
        <v>0</v>
      </c>
      <c r="AE594" s="406">
        <v>1</v>
      </c>
      <c r="AF594" s="502">
        <f t="shared" si="252"/>
        <v>0</v>
      </c>
      <c r="AG594" s="172" t="s">
        <v>148</v>
      </c>
      <c r="AI594" s="504">
        <f t="shared" si="253"/>
        <v>0</v>
      </c>
      <c r="AJ594" s="236" t="s">
        <v>4</v>
      </c>
      <c r="AK594" s="25">
        <v>1</v>
      </c>
      <c r="AL594" s="432"/>
      <c r="AM594" s="432"/>
      <c r="AN594" s="432"/>
      <c r="AO594" s="432"/>
      <c r="AP594" s="432"/>
      <c r="AQ594" s="432"/>
      <c r="AR594" s="432"/>
      <c r="AS594" s="432"/>
      <c r="AT594" s="432"/>
      <c r="AU594" s="432"/>
      <c r="AV594" s="406">
        <v>1</v>
      </c>
      <c r="AW594" s="432"/>
      <c r="AX594" s="153" t="s">
        <v>148</v>
      </c>
    </row>
    <row r="595" spans="1:50" ht="40.5" customHeight="1">
      <c r="A595" s="527">
        <v>199</v>
      </c>
      <c r="B595" s="209" t="s">
        <v>134</v>
      </c>
      <c r="C595" s="238" t="s">
        <v>4</v>
      </c>
      <c r="D595" s="239">
        <v>1</v>
      </c>
      <c r="E595" s="31">
        <v>10.532</v>
      </c>
      <c r="F595" s="240">
        <f t="shared" si="242"/>
        <v>10.532</v>
      </c>
      <c r="G595" s="142">
        <f t="shared" si="234"/>
        <v>1.0532000000000001</v>
      </c>
      <c r="H595" s="142">
        <f t="shared" si="235"/>
        <v>11.5852</v>
      </c>
      <c r="I595" s="142">
        <f t="shared" si="236"/>
        <v>0.92681600000000008</v>
      </c>
      <c r="J595" s="142">
        <f t="shared" si="237"/>
        <v>12.512016000000001</v>
      </c>
      <c r="K595" s="143">
        <f t="shared" si="238"/>
        <v>0.37536048</v>
      </c>
      <c r="L595" s="142">
        <f t="shared" si="239"/>
        <v>12.88737648</v>
      </c>
      <c r="M595" s="16">
        <f t="shared" si="240"/>
        <v>2.3197277663999998</v>
      </c>
      <c r="N595" s="142">
        <f t="shared" si="241"/>
        <v>15.2071042464</v>
      </c>
      <c r="O595" s="402">
        <v>1</v>
      </c>
      <c r="P595" s="400">
        <f t="shared" si="243"/>
        <v>15.2071042464</v>
      </c>
      <c r="Q595" s="144"/>
      <c r="S595" s="447" t="s">
        <v>4</v>
      </c>
      <c r="T595" s="239">
        <v>1</v>
      </c>
      <c r="U595" s="432">
        <v>5</v>
      </c>
      <c r="V595" s="432">
        <f t="shared" si="254"/>
        <v>5</v>
      </c>
      <c r="W595" s="432">
        <f t="shared" si="244"/>
        <v>0.5</v>
      </c>
      <c r="X595" s="432">
        <f t="shared" si="245"/>
        <v>5.5</v>
      </c>
      <c r="Y595" s="478">
        <f t="shared" si="246"/>
        <v>0.44</v>
      </c>
      <c r="Z595" s="478">
        <f t="shared" si="247"/>
        <v>5.94</v>
      </c>
      <c r="AA595" s="478">
        <f t="shared" si="248"/>
        <v>0.1782</v>
      </c>
      <c r="AB595" s="478">
        <f t="shared" si="249"/>
        <v>6.1182000000000007</v>
      </c>
      <c r="AC595" s="478">
        <f t="shared" si="250"/>
        <v>1.1012760000000001</v>
      </c>
      <c r="AD595" s="478">
        <f t="shared" si="251"/>
        <v>7.2194760000000011</v>
      </c>
      <c r="AE595" s="402">
        <v>1</v>
      </c>
      <c r="AF595" s="502">
        <f t="shared" si="252"/>
        <v>7.2194760000000011</v>
      </c>
      <c r="AG595" s="66"/>
      <c r="AI595" s="504">
        <f t="shared" si="253"/>
        <v>7.987628246399999</v>
      </c>
      <c r="AJ595" s="238" t="s">
        <v>4</v>
      </c>
      <c r="AK595" s="239">
        <v>1</v>
      </c>
      <c r="AL595" s="432"/>
      <c r="AM595" s="432"/>
      <c r="AN595" s="432"/>
      <c r="AO595" s="432"/>
      <c r="AP595" s="432"/>
      <c r="AQ595" s="432"/>
      <c r="AR595" s="432"/>
      <c r="AS595" s="432"/>
      <c r="AT595" s="432"/>
      <c r="AU595" s="432"/>
      <c r="AV595" s="402">
        <v>1</v>
      </c>
      <c r="AW595" s="432"/>
      <c r="AX595" s="144"/>
    </row>
    <row r="596" spans="1:50" ht="25.5" customHeight="1" thickBot="1">
      <c r="A596" s="526" t="s">
        <v>612</v>
      </c>
      <c r="B596" s="145" t="s">
        <v>131</v>
      </c>
      <c r="C596" s="241" t="s">
        <v>4</v>
      </c>
      <c r="D596" s="38">
        <v>1</v>
      </c>
      <c r="E596" s="18">
        <v>0</v>
      </c>
      <c r="F596" s="259">
        <f t="shared" si="242"/>
        <v>0</v>
      </c>
      <c r="G596" s="147"/>
      <c r="H596" s="147"/>
      <c r="I596" s="147"/>
      <c r="J596" s="147"/>
      <c r="K596" s="104"/>
      <c r="L596" s="147"/>
      <c r="M596" s="17"/>
      <c r="N596" s="147"/>
      <c r="O596" s="415">
        <v>1</v>
      </c>
      <c r="P596" s="415"/>
      <c r="Q596" s="153" t="s">
        <v>148</v>
      </c>
      <c r="S596" s="447" t="s">
        <v>4</v>
      </c>
      <c r="T596" s="38">
        <v>1</v>
      </c>
      <c r="U596" s="432">
        <v>0</v>
      </c>
      <c r="V596" s="432">
        <f t="shared" si="254"/>
        <v>0</v>
      </c>
      <c r="W596" s="432">
        <f t="shared" si="244"/>
        <v>0</v>
      </c>
      <c r="X596" s="432">
        <f t="shared" si="245"/>
        <v>0</v>
      </c>
      <c r="Y596" s="478">
        <f t="shared" si="246"/>
        <v>0</v>
      </c>
      <c r="Z596" s="478">
        <f t="shared" si="247"/>
        <v>0</v>
      </c>
      <c r="AA596" s="478">
        <f t="shared" si="248"/>
        <v>0</v>
      </c>
      <c r="AB596" s="478">
        <f t="shared" si="249"/>
        <v>0</v>
      </c>
      <c r="AC596" s="478">
        <f t="shared" si="250"/>
        <v>0</v>
      </c>
      <c r="AD596" s="478">
        <f t="shared" si="251"/>
        <v>0</v>
      </c>
      <c r="AE596" s="415">
        <v>1</v>
      </c>
      <c r="AF596" s="502">
        <f t="shared" si="252"/>
        <v>0</v>
      </c>
      <c r="AG596" s="172" t="s">
        <v>148</v>
      </c>
      <c r="AI596" s="504">
        <f t="shared" si="253"/>
        <v>0</v>
      </c>
      <c r="AJ596" s="241" t="s">
        <v>4</v>
      </c>
      <c r="AK596" s="38">
        <v>1</v>
      </c>
      <c r="AL596" s="432"/>
      <c r="AM596" s="432"/>
      <c r="AN596" s="432"/>
      <c r="AO596" s="432"/>
      <c r="AP596" s="432"/>
      <c r="AQ596" s="432"/>
      <c r="AR596" s="432"/>
      <c r="AS596" s="432"/>
      <c r="AT596" s="432"/>
      <c r="AU596" s="432"/>
      <c r="AV596" s="415">
        <v>1</v>
      </c>
      <c r="AW596" s="432"/>
      <c r="AX596" s="153" t="s">
        <v>148</v>
      </c>
    </row>
    <row r="597" spans="1:50" ht="38.25" customHeight="1">
      <c r="A597" s="527">
        <v>200</v>
      </c>
      <c r="B597" s="154" t="s">
        <v>133</v>
      </c>
      <c r="C597" s="232" t="s">
        <v>4</v>
      </c>
      <c r="D597" s="233">
        <v>1</v>
      </c>
      <c r="E597" s="13">
        <v>9.1980000000000004</v>
      </c>
      <c r="F597" s="234">
        <f t="shared" si="242"/>
        <v>9.1980000000000004</v>
      </c>
      <c r="G597" s="149">
        <f t="shared" si="234"/>
        <v>0.91980000000000006</v>
      </c>
      <c r="H597" s="149">
        <f t="shared" si="235"/>
        <v>10.117800000000001</v>
      </c>
      <c r="I597" s="149">
        <f t="shared" si="236"/>
        <v>0.80942400000000003</v>
      </c>
      <c r="J597" s="149">
        <f t="shared" si="237"/>
        <v>10.927224000000001</v>
      </c>
      <c r="K597" s="79">
        <f t="shared" si="238"/>
        <v>0.32781672000000001</v>
      </c>
      <c r="L597" s="149">
        <f t="shared" si="239"/>
        <v>11.25504072</v>
      </c>
      <c r="M597" s="8">
        <f t="shared" si="240"/>
        <v>2.0259073295999999</v>
      </c>
      <c r="N597" s="149">
        <f t="shared" si="241"/>
        <v>13.280948049599999</v>
      </c>
      <c r="O597" s="402">
        <v>8</v>
      </c>
      <c r="P597" s="400">
        <f t="shared" si="243"/>
        <v>106.24758439679999</v>
      </c>
      <c r="Q597" s="144"/>
      <c r="S597" s="447" t="s">
        <v>4</v>
      </c>
      <c r="T597" s="233">
        <v>1</v>
      </c>
      <c r="U597" s="432">
        <v>5</v>
      </c>
      <c r="V597" s="432">
        <f t="shared" si="254"/>
        <v>5</v>
      </c>
      <c r="W597" s="432">
        <f t="shared" si="244"/>
        <v>0.5</v>
      </c>
      <c r="X597" s="432">
        <f t="shared" si="245"/>
        <v>5.5</v>
      </c>
      <c r="Y597" s="478">
        <f t="shared" si="246"/>
        <v>0.44</v>
      </c>
      <c r="Z597" s="478">
        <f t="shared" si="247"/>
        <v>5.94</v>
      </c>
      <c r="AA597" s="478">
        <f t="shared" si="248"/>
        <v>0.1782</v>
      </c>
      <c r="AB597" s="478">
        <f t="shared" si="249"/>
        <v>6.1182000000000007</v>
      </c>
      <c r="AC597" s="478">
        <f t="shared" si="250"/>
        <v>1.1012760000000001</v>
      </c>
      <c r="AD597" s="478">
        <f t="shared" si="251"/>
        <v>7.2194760000000011</v>
      </c>
      <c r="AE597" s="402">
        <v>8</v>
      </c>
      <c r="AF597" s="502">
        <f t="shared" si="252"/>
        <v>57.755808000000009</v>
      </c>
      <c r="AG597" s="66"/>
      <c r="AI597" s="504">
        <f t="shared" si="253"/>
        <v>48.491776396799985</v>
      </c>
      <c r="AJ597" s="232" t="s">
        <v>4</v>
      </c>
      <c r="AK597" s="233">
        <v>1</v>
      </c>
      <c r="AL597" s="432"/>
      <c r="AM597" s="432"/>
      <c r="AN597" s="432"/>
      <c r="AO597" s="432"/>
      <c r="AP597" s="432"/>
      <c r="AQ597" s="432"/>
      <c r="AR597" s="432"/>
      <c r="AS597" s="432"/>
      <c r="AT597" s="432"/>
      <c r="AU597" s="432"/>
      <c r="AV597" s="402">
        <v>8</v>
      </c>
      <c r="AW597" s="432"/>
      <c r="AX597" s="144"/>
    </row>
    <row r="598" spans="1:50" ht="25.5" customHeight="1" thickBot="1">
      <c r="A598" s="526" t="s">
        <v>613</v>
      </c>
      <c r="B598" s="67" t="s">
        <v>647</v>
      </c>
      <c r="C598" s="236" t="s">
        <v>4</v>
      </c>
      <c r="D598" s="25">
        <v>1</v>
      </c>
      <c r="E598" s="14">
        <v>0</v>
      </c>
      <c r="F598" s="237">
        <f t="shared" si="242"/>
        <v>0</v>
      </c>
      <c r="G598" s="152"/>
      <c r="H598" s="152"/>
      <c r="I598" s="152"/>
      <c r="J598" s="152"/>
      <c r="K598" s="90"/>
      <c r="L598" s="152"/>
      <c r="M598" s="7"/>
      <c r="N598" s="152"/>
      <c r="O598" s="406">
        <v>8</v>
      </c>
      <c r="P598" s="415"/>
      <c r="Q598" s="153" t="s">
        <v>148</v>
      </c>
      <c r="S598" s="447" t="s">
        <v>4</v>
      </c>
      <c r="T598" s="25">
        <v>1</v>
      </c>
      <c r="U598" s="432">
        <v>0</v>
      </c>
      <c r="V598" s="432">
        <f t="shared" si="254"/>
        <v>0</v>
      </c>
      <c r="W598" s="432">
        <f t="shared" si="244"/>
        <v>0</v>
      </c>
      <c r="X598" s="432">
        <f t="shared" si="245"/>
        <v>0</v>
      </c>
      <c r="Y598" s="478">
        <f t="shared" si="246"/>
        <v>0</v>
      </c>
      <c r="Z598" s="478">
        <f t="shared" si="247"/>
        <v>0</v>
      </c>
      <c r="AA598" s="478">
        <f t="shared" si="248"/>
        <v>0</v>
      </c>
      <c r="AB598" s="478">
        <f t="shared" si="249"/>
        <v>0</v>
      </c>
      <c r="AC598" s="478">
        <f t="shared" si="250"/>
        <v>0</v>
      </c>
      <c r="AD598" s="478">
        <f t="shared" si="251"/>
        <v>0</v>
      </c>
      <c r="AE598" s="406">
        <v>8</v>
      </c>
      <c r="AF598" s="502">
        <f t="shared" si="252"/>
        <v>0</v>
      </c>
      <c r="AG598" s="172" t="s">
        <v>148</v>
      </c>
      <c r="AI598" s="504">
        <f t="shared" si="253"/>
        <v>0</v>
      </c>
      <c r="AJ598" s="236" t="s">
        <v>4</v>
      </c>
      <c r="AK598" s="25">
        <v>1</v>
      </c>
      <c r="AL598" s="432"/>
      <c r="AM598" s="432"/>
      <c r="AN598" s="432"/>
      <c r="AO598" s="432"/>
      <c r="AP598" s="432"/>
      <c r="AQ598" s="432"/>
      <c r="AR598" s="432"/>
      <c r="AS598" s="432"/>
      <c r="AT598" s="432"/>
      <c r="AU598" s="432"/>
      <c r="AV598" s="406">
        <v>8</v>
      </c>
      <c r="AW598" s="432"/>
      <c r="AX598" s="153" t="s">
        <v>148</v>
      </c>
    </row>
    <row r="599" spans="1:50" ht="36" customHeight="1">
      <c r="A599" s="527">
        <v>201</v>
      </c>
      <c r="B599" s="209" t="s">
        <v>132</v>
      </c>
      <c r="C599" s="238" t="s">
        <v>4</v>
      </c>
      <c r="D599" s="239">
        <v>1</v>
      </c>
      <c r="E599" s="31">
        <v>7.7159999999999993</v>
      </c>
      <c r="F599" s="240">
        <f t="shared" si="242"/>
        <v>7.7159999999999993</v>
      </c>
      <c r="G599" s="142">
        <f t="shared" si="234"/>
        <v>0.77159999999999995</v>
      </c>
      <c r="H599" s="142">
        <f t="shared" si="235"/>
        <v>8.4875999999999987</v>
      </c>
      <c r="I599" s="142">
        <f t="shared" si="236"/>
        <v>0.67900799999999994</v>
      </c>
      <c r="J599" s="142">
        <f t="shared" si="237"/>
        <v>9.1666079999999983</v>
      </c>
      <c r="K599" s="143">
        <f t="shared" si="238"/>
        <v>0.27499823999999995</v>
      </c>
      <c r="L599" s="142">
        <f t="shared" si="239"/>
        <v>9.4416062399999987</v>
      </c>
      <c r="M599" s="16">
        <f t="shared" si="240"/>
        <v>1.6994891231999998</v>
      </c>
      <c r="N599" s="142">
        <f t="shared" si="241"/>
        <v>11.141095363199998</v>
      </c>
      <c r="O599" s="402">
        <v>36</v>
      </c>
      <c r="P599" s="400">
        <f t="shared" si="243"/>
        <v>401.07943307519992</v>
      </c>
      <c r="Q599" s="144"/>
      <c r="S599" s="447" t="s">
        <v>4</v>
      </c>
      <c r="T599" s="239">
        <v>1</v>
      </c>
      <c r="U599" s="432">
        <v>5</v>
      </c>
      <c r="V599" s="432">
        <f t="shared" si="254"/>
        <v>5</v>
      </c>
      <c r="W599" s="432">
        <f t="shared" si="244"/>
        <v>0.5</v>
      </c>
      <c r="X599" s="432">
        <f t="shared" si="245"/>
        <v>5.5</v>
      </c>
      <c r="Y599" s="478">
        <f t="shared" si="246"/>
        <v>0.44</v>
      </c>
      <c r="Z599" s="478">
        <f t="shared" si="247"/>
        <v>5.94</v>
      </c>
      <c r="AA599" s="478">
        <f t="shared" si="248"/>
        <v>0.1782</v>
      </c>
      <c r="AB599" s="478">
        <f t="shared" si="249"/>
        <v>6.1182000000000007</v>
      </c>
      <c r="AC599" s="478">
        <f t="shared" si="250"/>
        <v>1.1012760000000001</v>
      </c>
      <c r="AD599" s="478">
        <f t="shared" si="251"/>
        <v>7.2194760000000011</v>
      </c>
      <c r="AE599" s="402">
        <v>36</v>
      </c>
      <c r="AF599" s="502">
        <f t="shared" si="252"/>
        <v>259.90113600000006</v>
      </c>
      <c r="AG599" s="66"/>
      <c r="AI599" s="504">
        <f t="shared" si="253"/>
        <v>141.17829707519985</v>
      </c>
      <c r="AJ599" s="238" t="s">
        <v>4</v>
      </c>
      <c r="AK599" s="239">
        <v>1</v>
      </c>
      <c r="AL599" s="432"/>
      <c r="AM599" s="432"/>
      <c r="AN599" s="432"/>
      <c r="AO599" s="432"/>
      <c r="AP599" s="432"/>
      <c r="AQ599" s="432"/>
      <c r="AR599" s="432"/>
      <c r="AS599" s="432"/>
      <c r="AT599" s="432"/>
      <c r="AU599" s="432"/>
      <c r="AV599" s="402">
        <v>36</v>
      </c>
      <c r="AW599" s="432"/>
      <c r="AX599" s="144"/>
    </row>
    <row r="600" spans="1:50" ht="25.5" customHeight="1" thickBot="1">
      <c r="A600" s="526" t="s">
        <v>614</v>
      </c>
      <c r="B600" s="67" t="s">
        <v>648</v>
      </c>
      <c r="C600" s="236" t="s">
        <v>4</v>
      </c>
      <c r="D600" s="25">
        <v>1</v>
      </c>
      <c r="E600" s="14">
        <v>0</v>
      </c>
      <c r="F600" s="237">
        <f t="shared" si="242"/>
        <v>0</v>
      </c>
      <c r="G600" s="152"/>
      <c r="H600" s="152"/>
      <c r="I600" s="152"/>
      <c r="J600" s="152"/>
      <c r="K600" s="90"/>
      <c r="L600" s="152"/>
      <c r="M600" s="7"/>
      <c r="N600" s="152"/>
      <c r="O600" s="406">
        <v>36</v>
      </c>
      <c r="P600" s="415"/>
      <c r="Q600" s="153" t="s">
        <v>148</v>
      </c>
      <c r="S600" s="447" t="s">
        <v>4</v>
      </c>
      <c r="T600" s="25">
        <v>1</v>
      </c>
      <c r="U600" s="432">
        <v>0</v>
      </c>
      <c r="V600" s="432">
        <f t="shared" si="254"/>
        <v>0</v>
      </c>
      <c r="W600" s="432">
        <f t="shared" si="244"/>
        <v>0</v>
      </c>
      <c r="X600" s="432">
        <f t="shared" si="245"/>
        <v>0</v>
      </c>
      <c r="Y600" s="478">
        <f t="shared" si="246"/>
        <v>0</v>
      </c>
      <c r="Z600" s="478">
        <f t="shared" si="247"/>
        <v>0</v>
      </c>
      <c r="AA600" s="478">
        <f t="shared" si="248"/>
        <v>0</v>
      </c>
      <c r="AB600" s="478">
        <f t="shared" si="249"/>
        <v>0</v>
      </c>
      <c r="AC600" s="478">
        <f t="shared" si="250"/>
        <v>0</v>
      </c>
      <c r="AD600" s="478">
        <f t="shared" si="251"/>
        <v>0</v>
      </c>
      <c r="AE600" s="406">
        <v>36</v>
      </c>
      <c r="AF600" s="502">
        <f t="shared" si="252"/>
        <v>0</v>
      </c>
      <c r="AG600" s="172" t="s">
        <v>148</v>
      </c>
      <c r="AI600" s="504">
        <f t="shared" si="253"/>
        <v>0</v>
      </c>
      <c r="AJ600" s="236" t="s">
        <v>4</v>
      </c>
      <c r="AK600" s="25">
        <v>1</v>
      </c>
      <c r="AL600" s="432"/>
      <c r="AM600" s="432"/>
      <c r="AN600" s="432"/>
      <c r="AO600" s="432"/>
      <c r="AP600" s="432"/>
      <c r="AQ600" s="432"/>
      <c r="AR600" s="432"/>
      <c r="AS600" s="432"/>
      <c r="AT600" s="432"/>
      <c r="AU600" s="432"/>
      <c r="AV600" s="406">
        <v>36</v>
      </c>
      <c r="AW600" s="432"/>
      <c r="AX600" s="153" t="s">
        <v>148</v>
      </c>
    </row>
    <row r="601" spans="1:50" ht="34.5" customHeight="1">
      <c r="A601" s="527">
        <v>202</v>
      </c>
      <c r="B601" s="223" t="s">
        <v>146</v>
      </c>
      <c r="C601" s="232" t="s">
        <v>9</v>
      </c>
      <c r="D601" s="268">
        <v>2.5000000000000001E-3</v>
      </c>
      <c r="E601" s="11">
        <f>F601/D601</f>
        <v>2857.7999999999997</v>
      </c>
      <c r="F601" s="234">
        <v>7.1444999999999999</v>
      </c>
      <c r="G601" s="142">
        <f t="shared" si="234"/>
        <v>0.71445000000000003</v>
      </c>
      <c r="H601" s="142">
        <f t="shared" ref="H601" si="255">G601+F601</f>
        <v>7.8589500000000001</v>
      </c>
      <c r="I601" s="142">
        <f t="shared" si="236"/>
        <v>0.62871600000000005</v>
      </c>
      <c r="J601" s="142">
        <f t="shared" ref="J601" si="256">I601+H601</f>
        <v>8.4876660000000008</v>
      </c>
      <c r="K601" s="143">
        <f t="shared" si="238"/>
        <v>0.25462998000000003</v>
      </c>
      <c r="L601" s="142">
        <f t="shared" ref="L601" si="257">J601+K601</f>
        <v>8.7422959800000015</v>
      </c>
      <c r="M601" s="16">
        <f t="shared" si="240"/>
        <v>1.5736132764000001</v>
      </c>
      <c r="N601" s="142">
        <f t="shared" ref="N601" si="258">M601+L601</f>
        <v>10.315909256400001</v>
      </c>
      <c r="O601" s="402">
        <v>1</v>
      </c>
      <c r="P601" s="400">
        <f t="shared" si="243"/>
        <v>10.315909256400001</v>
      </c>
      <c r="Q601" s="144"/>
      <c r="S601" s="447" t="s">
        <v>9</v>
      </c>
      <c r="T601" s="268">
        <v>2.5000000000000001E-3</v>
      </c>
      <c r="U601" s="432">
        <v>30</v>
      </c>
      <c r="V601" s="432">
        <f t="shared" si="254"/>
        <v>7.4999999999999997E-2</v>
      </c>
      <c r="W601" s="432">
        <f t="shared" si="244"/>
        <v>7.4999999999999997E-3</v>
      </c>
      <c r="X601" s="432">
        <f t="shared" si="245"/>
        <v>8.249999999999999E-2</v>
      </c>
      <c r="Y601" s="478">
        <f t="shared" si="246"/>
        <v>6.5999999999999991E-3</v>
      </c>
      <c r="Z601" s="478">
        <f t="shared" si="247"/>
        <v>8.9099999999999985E-2</v>
      </c>
      <c r="AA601" s="478">
        <f t="shared" si="248"/>
        <v>2.6729999999999996E-3</v>
      </c>
      <c r="AB601" s="478">
        <f t="shared" si="249"/>
        <v>9.177299999999998E-2</v>
      </c>
      <c r="AC601" s="478">
        <f t="shared" si="250"/>
        <v>1.6519139999999995E-2</v>
      </c>
      <c r="AD601" s="478">
        <f t="shared" si="251"/>
        <v>0.10829213999999998</v>
      </c>
      <c r="AE601" s="402">
        <v>1</v>
      </c>
      <c r="AF601" s="502">
        <f t="shared" si="252"/>
        <v>0.10829213999999998</v>
      </c>
      <c r="AG601" s="66"/>
      <c r="AI601" s="504">
        <f t="shared" si="253"/>
        <v>10.207617116400002</v>
      </c>
      <c r="AJ601" s="232" t="s">
        <v>9</v>
      </c>
      <c r="AK601" s="268">
        <v>2.5000000000000001E-3</v>
      </c>
      <c r="AL601" s="432"/>
      <c r="AM601" s="432"/>
      <c r="AN601" s="432"/>
      <c r="AO601" s="432"/>
      <c r="AP601" s="432"/>
      <c r="AQ601" s="432"/>
      <c r="AR601" s="432"/>
      <c r="AS601" s="432"/>
      <c r="AT601" s="432"/>
      <c r="AU601" s="432"/>
      <c r="AV601" s="402">
        <v>1</v>
      </c>
      <c r="AW601" s="432"/>
      <c r="AX601" s="144"/>
    </row>
    <row r="602" spans="1:50" ht="22.5" customHeight="1" thickBot="1">
      <c r="A602" s="526" t="s">
        <v>615</v>
      </c>
      <c r="B602" s="222" t="s">
        <v>649</v>
      </c>
      <c r="C602" s="236" t="s">
        <v>4</v>
      </c>
      <c r="D602" s="81">
        <v>1</v>
      </c>
      <c r="E602" s="12">
        <v>0</v>
      </c>
      <c r="F602" s="237">
        <f t="shared" si="242"/>
        <v>0</v>
      </c>
      <c r="G602" s="152"/>
      <c r="H602" s="152"/>
      <c r="I602" s="152"/>
      <c r="J602" s="152"/>
      <c r="K602" s="90"/>
      <c r="L602" s="152"/>
      <c r="M602" s="7"/>
      <c r="N602" s="152"/>
      <c r="O602" s="406">
        <v>1</v>
      </c>
      <c r="P602" s="415"/>
      <c r="Q602" s="153" t="s">
        <v>148</v>
      </c>
      <c r="S602" s="447" t="s">
        <v>4</v>
      </c>
      <c r="T602" s="81">
        <v>1</v>
      </c>
      <c r="U602" s="432">
        <v>0</v>
      </c>
      <c r="V602" s="432">
        <f t="shared" si="254"/>
        <v>0</v>
      </c>
      <c r="W602" s="432">
        <f t="shared" si="244"/>
        <v>0</v>
      </c>
      <c r="X602" s="432">
        <f t="shared" si="245"/>
        <v>0</v>
      </c>
      <c r="Y602" s="478">
        <f t="shared" si="246"/>
        <v>0</v>
      </c>
      <c r="Z602" s="478">
        <f t="shared" si="247"/>
        <v>0</v>
      </c>
      <c r="AA602" s="478">
        <f t="shared" si="248"/>
        <v>0</v>
      </c>
      <c r="AB602" s="478">
        <f t="shared" si="249"/>
        <v>0</v>
      </c>
      <c r="AC602" s="478">
        <f t="shared" si="250"/>
        <v>0</v>
      </c>
      <c r="AD602" s="478">
        <f t="shared" si="251"/>
        <v>0</v>
      </c>
      <c r="AE602" s="406">
        <v>1</v>
      </c>
      <c r="AF602" s="502">
        <f t="shared" si="252"/>
        <v>0</v>
      </c>
      <c r="AG602" s="172" t="s">
        <v>148</v>
      </c>
      <c r="AI602" s="504">
        <f t="shared" si="253"/>
        <v>0</v>
      </c>
      <c r="AJ602" s="236" t="s">
        <v>4</v>
      </c>
      <c r="AK602" s="81">
        <v>1</v>
      </c>
      <c r="AL602" s="432"/>
      <c r="AM602" s="432"/>
      <c r="AN602" s="432"/>
      <c r="AO602" s="432"/>
      <c r="AP602" s="432"/>
      <c r="AQ602" s="432"/>
      <c r="AR602" s="432"/>
      <c r="AS602" s="432"/>
      <c r="AT602" s="432"/>
      <c r="AU602" s="432"/>
      <c r="AV602" s="406">
        <v>1</v>
      </c>
      <c r="AW602" s="432"/>
      <c r="AX602" s="153" t="s">
        <v>148</v>
      </c>
    </row>
    <row r="603" spans="1:50" ht="28.5" customHeight="1">
      <c r="A603" s="527">
        <v>203</v>
      </c>
      <c r="B603" s="223" t="s">
        <v>147</v>
      </c>
      <c r="C603" s="232" t="s">
        <v>9</v>
      </c>
      <c r="D603" s="268">
        <v>6.1999999999999998E-3</v>
      </c>
      <c r="E603" s="11">
        <f>F603/D603</f>
        <v>2857.7999999999997</v>
      </c>
      <c r="F603" s="234">
        <v>17.718359999999997</v>
      </c>
      <c r="G603" s="149">
        <f t="shared" si="234"/>
        <v>1.7718359999999997</v>
      </c>
      <c r="H603" s="149">
        <f t="shared" ref="H603" si="259">G603+F603</f>
        <v>19.490195999999997</v>
      </c>
      <c r="I603" s="149">
        <f t="shared" si="236"/>
        <v>1.5592156799999999</v>
      </c>
      <c r="J603" s="149">
        <f t="shared" ref="J603" si="260">I603+H603</f>
        <v>21.049411679999999</v>
      </c>
      <c r="K603" s="79">
        <f t="shared" si="238"/>
        <v>0.63148235039999989</v>
      </c>
      <c r="L603" s="149">
        <f t="shared" ref="L603" si="261">J603+K603</f>
        <v>21.680894030399998</v>
      </c>
      <c r="M603" s="8">
        <f t="shared" si="240"/>
        <v>3.9025609254719993</v>
      </c>
      <c r="N603" s="149">
        <f t="shared" ref="N603" si="262">M603+L603</f>
        <v>25.583454955871996</v>
      </c>
      <c r="O603" s="399">
        <v>1</v>
      </c>
      <c r="P603" s="400">
        <f t="shared" si="243"/>
        <v>25.583454955871996</v>
      </c>
      <c r="Q603" s="80"/>
      <c r="S603" s="447" t="s">
        <v>9</v>
      </c>
      <c r="T603" s="268">
        <v>6.1999999999999998E-3</v>
      </c>
      <c r="U603" s="432">
        <v>45</v>
      </c>
      <c r="V603" s="432">
        <f t="shared" si="254"/>
        <v>0.27899999999999997</v>
      </c>
      <c r="W603" s="432">
        <f t="shared" si="244"/>
        <v>2.7899999999999998E-2</v>
      </c>
      <c r="X603" s="432">
        <f t="shared" si="245"/>
        <v>0.30689999999999995</v>
      </c>
      <c r="Y603" s="478">
        <f t="shared" si="246"/>
        <v>2.4551999999999997E-2</v>
      </c>
      <c r="Z603" s="478">
        <f t="shared" si="247"/>
        <v>0.33145199999999997</v>
      </c>
      <c r="AA603" s="478">
        <f t="shared" si="248"/>
        <v>9.9435599999999989E-3</v>
      </c>
      <c r="AB603" s="478">
        <f t="shared" si="249"/>
        <v>0.34139555999999999</v>
      </c>
      <c r="AC603" s="478">
        <f t="shared" si="250"/>
        <v>6.1451200799999994E-2</v>
      </c>
      <c r="AD603" s="478">
        <f t="shared" si="251"/>
        <v>0.40284676079999998</v>
      </c>
      <c r="AE603" s="399">
        <v>1</v>
      </c>
      <c r="AF603" s="502">
        <f t="shared" si="252"/>
        <v>0.40284676079999998</v>
      </c>
      <c r="AG603" s="66"/>
      <c r="AI603" s="504">
        <f t="shared" si="253"/>
        <v>25.180608195071997</v>
      </c>
      <c r="AJ603" s="232" t="s">
        <v>9</v>
      </c>
      <c r="AK603" s="268">
        <v>6.1999999999999998E-3</v>
      </c>
      <c r="AL603" s="432"/>
      <c r="AM603" s="432"/>
      <c r="AN603" s="432"/>
      <c r="AO603" s="432"/>
      <c r="AP603" s="432"/>
      <c r="AQ603" s="432"/>
      <c r="AR603" s="432"/>
      <c r="AS603" s="432"/>
      <c r="AT603" s="432"/>
      <c r="AU603" s="432"/>
      <c r="AV603" s="399">
        <v>1</v>
      </c>
      <c r="AW603" s="432"/>
      <c r="AX603" s="80"/>
    </row>
    <row r="604" spans="1:50" ht="28.5" customHeight="1" thickBot="1">
      <c r="A604" s="526" t="s">
        <v>616</v>
      </c>
      <c r="B604" s="222" t="s">
        <v>650</v>
      </c>
      <c r="C604" s="236" t="s">
        <v>4</v>
      </c>
      <c r="D604" s="81">
        <v>1</v>
      </c>
      <c r="E604" s="12">
        <v>0</v>
      </c>
      <c r="F604" s="237">
        <f t="shared" si="242"/>
        <v>0</v>
      </c>
      <c r="G604" s="171"/>
      <c r="H604" s="171"/>
      <c r="I604" s="171"/>
      <c r="J604" s="171"/>
      <c r="K604" s="115"/>
      <c r="L604" s="171"/>
      <c r="M604" s="81"/>
      <c r="N604" s="171"/>
      <c r="O604" s="401">
        <v>1</v>
      </c>
      <c r="P604" s="415"/>
      <c r="Q604" s="153" t="s">
        <v>148</v>
      </c>
      <c r="S604" s="447" t="s">
        <v>4</v>
      </c>
      <c r="T604" s="81">
        <v>1</v>
      </c>
      <c r="U604" s="432">
        <v>0</v>
      </c>
      <c r="V604" s="432">
        <f t="shared" si="254"/>
        <v>0</v>
      </c>
      <c r="W604" s="432">
        <f t="shared" si="244"/>
        <v>0</v>
      </c>
      <c r="X604" s="432">
        <f t="shared" si="245"/>
        <v>0</v>
      </c>
      <c r="Y604" s="478">
        <f t="shared" si="246"/>
        <v>0</v>
      </c>
      <c r="Z604" s="478">
        <f t="shared" si="247"/>
        <v>0</v>
      </c>
      <c r="AA604" s="478">
        <f t="shared" si="248"/>
        <v>0</v>
      </c>
      <c r="AB604" s="478">
        <f t="shared" si="249"/>
        <v>0</v>
      </c>
      <c r="AC604" s="478">
        <f t="shared" si="250"/>
        <v>0</v>
      </c>
      <c r="AD604" s="478">
        <f t="shared" si="251"/>
        <v>0</v>
      </c>
      <c r="AE604" s="401">
        <v>1</v>
      </c>
      <c r="AF604" s="502">
        <f t="shared" si="252"/>
        <v>0</v>
      </c>
      <c r="AG604" s="172" t="s">
        <v>148</v>
      </c>
      <c r="AI604" s="504">
        <f t="shared" si="253"/>
        <v>0</v>
      </c>
      <c r="AJ604" s="236" t="s">
        <v>4</v>
      </c>
      <c r="AK604" s="81">
        <v>1</v>
      </c>
      <c r="AL604" s="432"/>
      <c r="AM604" s="432"/>
      <c r="AN604" s="432"/>
      <c r="AO604" s="432"/>
      <c r="AP604" s="432"/>
      <c r="AQ604" s="432"/>
      <c r="AR604" s="432"/>
      <c r="AS604" s="432"/>
      <c r="AT604" s="432"/>
      <c r="AU604" s="432"/>
      <c r="AV604" s="401">
        <v>1</v>
      </c>
      <c r="AW604" s="432"/>
      <c r="AX604" s="153" t="s">
        <v>148</v>
      </c>
    </row>
    <row r="605" spans="1:50" ht="33.65" customHeight="1">
      <c r="A605" s="528">
        <v>204</v>
      </c>
      <c r="B605" s="154" t="s">
        <v>751</v>
      </c>
      <c r="C605" s="11" t="s">
        <v>9</v>
      </c>
      <c r="D605" s="11">
        <v>0.02</v>
      </c>
      <c r="E605" s="11">
        <f>F605/D605</f>
        <v>2857.7999999999997</v>
      </c>
      <c r="F605" s="11">
        <v>57.155999999999999</v>
      </c>
      <c r="G605" s="11">
        <f t="shared" ref="G605" si="263">F605*$G$4</f>
        <v>5.7156000000000002</v>
      </c>
      <c r="H605" s="11">
        <f t="shared" ref="H605" si="264">G605+F605</f>
        <v>62.871600000000001</v>
      </c>
      <c r="I605" s="11">
        <f t="shared" ref="I605" si="265">H605*$I$4</f>
        <v>5.0297280000000004</v>
      </c>
      <c r="J605" s="11">
        <f t="shared" ref="J605" si="266">I605+H605</f>
        <v>67.901328000000007</v>
      </c>
      <c r="K605" s="11">
        <f t="shared" ref="K605" si="267">J605*$K$4</f>
        <v>2.0370398400000003</v>
      </c>
      <c r="L605" s="11">
        <f t="shared" ref="L605" si="268">J605+K605</f>
        <v>69.938367840000012</v>
      </c>
      <c r="M605" s="11">
        <f t="shared" ref="M605" si="269">L605*$M$4</f>
        <v>12.588906211200001</v>
      </c>
      <c r="N605" s="11">
        <f t="shared" ref="N605" si="270">M605+L605</f>
        <v>82.52727405120001</v>
      </c>
      <c r="O605" s="419">
        <v>2</v>
      </c>
      <c r="P605" s="400">
        <f t="shared" si="243"/>
        <v>165.05454810240002</v>
      </c>
      <c r="Q605" s="80"/>
      <c r="S605" s="450" t="s">
        <v>9</v>
      </c>
      <c r="T605" s="11">
        <v>0.02</v>
      </c>
      <c r="U605" s="432">
        <v>30</v>
      </c>
      <c r="V605" s="432">
        <f t="shared" si="254"/>
        <v>0.6</v>
      </c>
      <c r="W605" s="432">
        <f t="shared" si="244"/>
        <v>0.06</v>
      </c>
      <c r="X605" s="432">
        <f t="shared" si="245"/>
        <v>0.65999999999999992</v>
      </c>
      <c r="Y605" s="478">
        <f t="shared" si="246"/>
        <v>5.2799999999999993E-2</v>
      </c>
      <c r="Z605" s="478">
        <f t="shared" si="247"/>
        <v>0.71279999999999988</v>
      </c>
      <c r="AA605" s="478">
        <f t="shared" si="248"/>
        <v>2.1383999999999997E-2</v>
      </c>
      <c r="AB605" s="478">
        <f t="shared" si="249"/>
        <v>0.73418399999999984</v>
      </c>
      <c r="AC605" s="478">
        <f t="shared" si="250"/>
        <v>0.13215311999999996</v>
      </c>
      <c r="AD605" s="478">
        <f t="shared" si="251"/>
        <v>0.86633711999999985</v>
      </c>
      <c r="AE605" s="419">
        <v>2</v>
      </c>
      <c r="AF605" s="502">
        <f t="shared" si="252"/>
        <v>1.7326742399999997</v>
      </c>
      <c r="AG605" s="66"/>
      <c r="AI605" s="504">
        <f t="shared" si="253"/>
        <v>163.32187386240003</v>
      </c>
      <c r="AJ605" s="11" t="s">
        <v>9</v>
      </c>
      <c r="AK605" s="11">
        <v>0.02</v>
      </c>
      <c r="AL605" s="432"/>
      <c r="AM605" s="432"/>
      <c r="AN605" s="432"/>
      <c r="AO605" s="432"/>
      <c r="AP605" s="432"/>
      <c r="AQ605" s="432"/>
      <c r="AR605" s="432"/>
      <c r="AS605" s="432"/>
      <c r="AT605" s="432"/>
      <c r="AU605" s="432"/>
      <c r="AV605" s="419">
        <v>2</v>
      </c>
      <c r="AW605" s="432"/>
      <c r="AX605" s="80"/>
    </row>
    <row r="606" spans="1:50" ht="19.5" customHeight="1" thickBot="1">
      <c r="A606" s="528" t="s">
        <v>752</v>
      </c>
      <c r="B606" s="266" t="s">
        <v>736</v>
      </c>
      <c r="C606" s="12" t="s">
        <v>64</v>
      </c>
      <c r="D606" s="12">
        <v>1</v>
      </c>
      <c r="E606" s="12">
        <v>0</v>
      </c>
      <c r="F606" s="12">
        <f t="shared" si="242"/>
        <v>0</v>
      </c>
      <c r="G606" s="12"/>
      <c r="H606" s="12"/>
      <c r="I606" s="12"/>
      <c r="J606" s="12"/>
      <c r="K606" s="12"/>
      <c r="L606" s="12"/>
      <c r="M606" s="12"/>
      <c r="N606" s="12"/>
      <c r="O606" s="420">
        <v>2</v>
      </c>
      <c r="P606" s="415"/>
      <c r="Q606" s="358" t="s">
        <v>148</v>
      </c>
      <c r="S606" s="450" t="s">
        <v>64</v>
      </c>
      <c r="T606" s="12">
        <v>1</v>
      </c>
      <c r="U606" s="432">
        <v>0</v>
      </c>
      <c r="V606" s="432">
        <f t="shared" si="254"/>
        <v>0</v>
      </c>
      <c r="W606" s="432">
        <f t="shared" si="244"/>
        <v>0</v>
      </c>
      <c r="X606" s="432">
        <f t="shared" si="245"/>
        <v>0</v>
      </c>
      <c r="Y606" s="478">
        <f t="shared" si="246"/>
        <v>0</v>
      </c>
      <c r="Z606" s="478">
        <f t="shared" si="247"/>
        <v>0</v>
      </c>
      <c r="AA606" s="478">
        <f t="shared" si="248"/>
        <v>0</v>
      </c>
      <c r="AB606" s="478">
        <f t="shared" si="249"/>
        <v>0</v>
      </c>
      <c r="AC606" s="478">
        <f t="shared" si="250"/>
        <v>0</v>
      </c>
      <c r="AD606" s="478">
        <f t="shared" si="251"/>
        <v>0</v>
      </c>
      <c r="AE606" s="420">
        <v>2</v>
      </c>
      <c r="AF606" s="502">
        <f t="shared" si="252"/>
        <v>0</v>
      </c>
      <c r="AG606" s="472" t="s">
        <v>148</v>
      </c>
      <c r="AI606" s="504">
        <f t="shared" si="253"/>
        <v>0</v>
      </c>
      <c r="AJ606" s="12" t="s">
        <v>64</v>
      </c>
      <c r="AK606" s="12">
        <v>1</v>
      </c>
      <c r="AL606" s="432"/>
      <c r="AM606" s="432"/>
      <c r="AN606" s="432"/>
      <c r="AO606" s="432"/>
      <c r="AP606" s="432"/>
      <c r="AQ606" s="432"/>
      <c r="AR606" s="432"/>
      <c r="AS606" s="432"/>
      <c r="AT606" s="432"/>
      <c r="AU606" s="432"/>
      <c r="AV606" s="420">
        <v>2</v>
      </c>
      <c r="AW606" s="432"/>
      <c r="AX606" s="358" t="s">
        <v>148</v>
      </c>
    </row>
    <row r="607" spans="1:50" ht="40.5" customHeight="1">
      <c r="A607" s="528">
        <v>205</v>
      </c>
      <c r="B607" s="209" t="s">
        <v>742</v>
      </c>
      <c r="C607" s="44" t="s">
        <v>9</v>
      </c>
      <c r="D607" s="44">
        <v>2.9000000000000001E-2</v>
      </c>
      <c r="E607" s="44">
        <f>F607/D607</f>
        <v>2857.8</v>
      </c>
      <c r="F607" s="44">
        <v>82.876200000000011</v>
      </c>
      <c r="G607" s="44">
        <f t="shared" ref="G607" si="271">F607*$G$4</f>
        <v>8.2876200000000022</v>
      </c>
      <c r="H607" s="44">
        <f t="shared" ref="H607" si="272">G607+F607</f>
        <v>91.163820000000015</v>
      </c>
      <c r="I607" s="44">
        <f t="shared" ref="I607" si="273">H607*$I$4</f>
        <v>7.2931056000000014</v>
      </c>
      <c r="J607" s="44">
        <f t="shared" ref="J607" si="274">I607+H607</f>
        <v>98.456925600000019</v>
      </c>
      <c r="K607" s="44">
        <f t="shared" ref="K607" si="275">J607*$K$4</f>
        <v>2.9537077680000006</v>
      </c>
      <c r="L607" s="44">
        <f t="shared" ref="L607" si="276">J607+K607</f>
        <v>101.41063336800002</v>
      </c>
      <c r="M607" s="44">
        <f t="shared" ref="M607" si="277">L607*$M$4</f>
        <v>18.253914006240002</v>
      </c>
      <c r="N607" s="44">
        <f t="shared" ref="N607" si="278">M607+L607</f>
        <v>119.66454737424002</v>
      </c>
      <c r="O607" s="421">
        <v>1</v>
      </c>
      <c r="P607" s="400">
        <f t="shared" si="243"/>
        <v>119.66454737424002</v>
      </c>
      <c r="Q607" s="144"/>
      <c r="S607" s="450" t="s">
        <v>9</v>
      </c>
      <c r="T607" s="44">
        <v>2.9000000000000001E-2</v>
      </c>
      <c r="U607" s="432">
        <v>30</v>
      </c>
      <c r="V607" s="432">
        <f t="shared" si="254"/>
        <v>0.87</v>
      </c>
      <c r="W607" s="432">
        <f t="shared" si="244"/>
        <v>8.7000000000000008E-2</v>
      </c>
      <c r="X607" s="432">
        <f t="shared" si="245"/>
        <v>0.95699999999999996</v>
      </c>
      <c r="Y607" s="478">
        <f t="shared" si="246"/>
        <v>7.6560000000000003E-2</v>
      </c>
      <c r="Z607" s="478">
        <f t="shared" si="247"/>
        <v>1.03356</v>
      </c>
      <c r="AA607" s="478">
        <f t="shared" si="248"/>
        <v>3.1006800000000001E-2</v>
      </c>
      <c r="AB607" s="478">
        <f t="shared" si="249"/>
        <v>1.0645668000000001</v>
      </c>
      <c r="AC607" s="478">
        <f t="shared" si="250"/>
        <v>0.19162202400000003</v>
      </c>
      <c r="AD607" s="478">
        <f t="shared" si="251"/>
        <v>1.2561888240000001</v>
      </c>
      <c r="AE607" s="421">
        <v>1</v>
      </c>
      <c r="AF607" s="502">
        <f t="shared" si="252"/>
        <v>1.2561888240000001</v>
      </c>
      <c r="AG607" s="66"/>
      <c r="AI607" s="504">
        <f t="shared" si="253"/>
        <v>118.40835855024001</v>
      </c>
      <c r="AJ607" s="44" t="s">
        <v>9</v>
      </c>
      <c r="AK607" s="44">
        <v>2.9000000000000001E-2</v>
      </c>
      <c r="AL607" s="432"/>
      <c r="AM607" s="432"/>
      <c r="AN607" s="432"/>
      <c r="AO607" s="432"/>
      <c r="AP607" s="432"/>
      <c r="AQ607" s="432"/>
      <c r="AR607" s="432"/>
      <c r="AS607" s="432"/>
      <c r="AT607" s="432"/>
      <c r="AU607" s="432"/>
      <c r="AV607" s="421">
        <v>1</v>
      </c>
      <c r="AW607" s="432"/>
      <c r="AX607" s="144"/>
    </row>
    <row r="608" spans="1:50" ht="19.5" customHeight="1" thickBot="1">
      <c r="A608" s="550" t="s">
        <v>753</v>
      </c>
      <c r="B608" s="265" t="s">
        <v>738</v>
      </c>
      <c r="C608" s="356" t="s">
        <v>64</v>
      </c>
      <c r="D608" s="356">
        <v>1</v>
      </c>
      <c r="E608" s="356">
        <v>0</v>
      </c>
      <c r="F608" s="356">
        <v>0</v>
      </c>
      <c r="G608" s="356"/>
      <c r="H608" s="356"/>
      <c r="I608" s="356"/>
      <c r="J608" s="356"/>
      <c r="K608" s="356"/>
      <c r="L608" s="356"/>
      <c r="M608" s="356"/>
      <c r="N608" s="356"/>
      <c r="O608" s="422">
        <v>1</v>
      </c>
      <c r="P608" s="415"/>
      <c r="Q608" s="368" t="s">
        <v>148</v>
      </c>
      <c r="S608" s="450" t="s">
        <v>64</v>
      </c>
      <c r="T608" s="356">
        <v>1</v>
      </c>
      <c r="U608" s="432">
        <v>0</v>
      </c>
      <c r="V608" s="432">
        <f t="shared" si="254"/>
        <v>0</v>
      </c>
      <c r="W608" s="432">
        <f t="shared" si="244"/>
        <v>0</v>
      </c>
      <c r="X608" s="432">
        <f t="shared" si="245"/>
        <v>0</v>
      </c>
      <c r="Y608" s="478">
        <f t="shared" si="246"/>
        <v>0</v>
      </c>
      <c r="Z608" s="478">
        <f t="shared" si="247"/>
        <v>0</v>
      </c>
      <c r="AA608" s="478">
        <f t="shared" si="248"/>
        <v>0</v>
      </c>
      <c r="AB608" s="478">
        <f t="shared" si="249"/>
        <v>0</v>
      </c>
      <c r="AC608" s="478">
        <f t="shared" si="250"/>
        <v>0</v>
      </c>
      <c r="AD608" s="478">
        <f t="shared" si="251"/>
        <v>0</v>
      </c>
      <c r="AE608" s="422">
        <v>1</v>
      </c>
      <c r="AF608" s="502">
        <f t="shared" si="252"/>
        <v>0</v>
      </c>
      <c r="AG608" s="472" t="s">
        <v>148</v>
      </c>
      <c r="AI608" s="504">
        <f t="shared" si="253"/>
        <v>0</v>
      </c>
      <c r="AJ608" s="356" t="s">
        <v>64</v>
      </c>
      <c r="AK608" s="356">
        <v>1</v>
      </c>
      <c r="AL608" s="432"/>
      <c r="AM608" s="432"/>
      <c r="AN608" s="432"/>
      <c r="AO608" s="432"/>
      <c r="AP608" s="432"/>
      <c r="AQ608" s="432"/>
      <c r="AR608" s="432"/>
      <c r="AS608" s="432"/>
      <c r="AT608" s="432"/>
      <c r="AU608" s="432"/>
      <c r="AV608" s="422">
        <v>1</v>
      </c>
      <c r="AW608" s="432"/>
      <c r="AX608" s="368" t="s">
        <v>148</v>
      </c>
    </row>
    <row r="609" spans="1:50" ht="29.25" customHeight="1" thickBot="1">
      <c r="A609" s="547">
        <v>206</v>
      </c>
      <c r="B609" s="154" t="s">
        <v>741</v>
      </c>
      <c r="C609" s="11" t="s">
        <v>9</v>
      </c>
      <c r="D609" s="11">
        <v>8.199999999999999E-3</v>
      </c>
      <c r="E609" s="11">
        <f>F609/D609</f>
        <v>2857.8</v>
      </c>
      <c r="F609" s="11">
        <v>23.433959999999999</v>
      </c>
      <c r="G609" s="11">
        <f t="shared" ref="G609" si="279">F609*$G$4</f>
        <v>2.3433959999999998</v>
      </c>
      <c r="H609" s="11">
        <f t="shared" ref="H609" si="280">G609+F609</f>
        <v>25.777355999999997</v>
      </c>
      <c r="I609" s="11">
        <f t="shared" ref="I609" si="281">H609*$I$4</f>
        <v>2.0621884799999997</v>
      </c>
      <c r="J609" s="11">
        <f t="shared" ref="J609" si="282">I609+H609</f>
        <v>27.839544479999997</v>
      </c>
      <c r="K609" s="11">
        <f t="shared" ref="K609" si="283">J609*$K$4</f>
        <v>0.8351863343999999</v>
      </c>
      <c r="L609" s="11">
        <f t="shared" ref="L609" si="284">J609+K609</f>
        <v>28.674730814399997</v>
      </c>
      <c r="M609" s="11">
        <f t="shared" ref="M609" si="285">L609*$M$4</f>
        <v>5.1614515465919988</v>
      </c>
      <c r="N609" s="11">
        <f t="shared" ref="N609" si="286">M609+L609</f>
        <v>33.836182360991998</v>
      </c>
      <c r="O609" s="419">
        <v>1</v>
      </c>
      <c r="P609" s="400">
        <f t="shared" si="243"/>
        <v>33.836182360991998</v>
      </c>
      <c r="Q609" s="80"/>
      <c r="S609" s="450" t="s">
        <v>9</v>
      </c>
      <c r="T609" s="11">
        <v>0.04</v>
      </c>
      <c r="U609" s="432">
        <v>30</v>
      </c>
      <c r="V609" s="432">
        <f t="shared" si="254"/>
        <v>1.2</v>
      </c>
      <c r="W609" s="432">
        <f t="shared" si="244"/>
        <v>0.12</v>
      </c>
      <c r="X609" s="432">
        <f t="shared" si="245"/>
        <v>1.3199999999999998</v>
      </c>
      <c r="Y609" s="478">
        <f t="shared" si="246"/>
        <v>0.10559999999999999</v>
      </c>
      <c r="Z609" s="478">
        <f t="shared" si="247"/>
        <v>1.4255999999999998</v>
      </c>
      <c r="AA609" s="478">
        <f t="shared" si="248"/>
        <v>4.2767999999999994E-2</v>
      </c>
      <c r="AB609" s="478">
        <f t="shared" si="249"/>
        <v>1.4683679999999997</v>
      </c>
      <c r="AC609" s="478">
        <f t="shared" si="250"/>
        <v>0.26430623999999991</v>
      </c>
      <c r="AD609" s="478">
        <f t="shared" si="251"/>
        <v>1.7326742399999997</v>
      </c>
      <c r="AE609" s="419">
        <v>1</v>
      </c>
      <c r="AF609" s="502">
        <f t="shared" si="252"/>
        <v>1.7326742399999997</v>
      </c>
      <c r="AG609" s="66"/>
      <c r="AI609" s="504">
        <f t="shared" si="253"/>
        <v>32.103508120991997</v>
      </c>
      <c r="AJ609" s="11" t="s">
        <v>9</v>
      </c>
      <c r="AK609" s="11">
        <v>8.199999999999999E-3</v>
      </c>
      <c r="AL609" s="432"/>
      <c r="AM609" s="432"/>
      <c r="AN609" s="432"/>
      <c r="AO609" s="432"/>
      <c r="AP609" s="432"/>
      <c r="AQ609" s="432"/>
      <c r="AR609" s="432"/>
      <c r="AS609" s="432"/>
      <c r="AT609" s="432"/>
      <c r="AU609" s="432"/>
      <c r="AV609" s="419">
        <v>1</v>
      </c>
      <c r="AW609" s="432"/>
      <c r="AX609" s="80"/>
    </row>
    <row r="610" spans="1:50" ht="19.5" customHeight="1" thickBot="1">
      <c r="A610" s="526" t="s">
        <v>754</v>
      </c>
      <c r="B610" s="266" t="s">
        <v>739</v>
      </c>
      <c r="C610" s="12" t="s">
        <v>64</v>
      </c>
      <c r="D610" s="12">
        <v>1</v>
      </c>
      <c r="E610" s="12">
        <v>0</v>
      </c>
      <c r="F610" s="11">
        <f t="shared" ref="F610:F614" si="287">E610*D610</f>
        <v>0</v>
      </c>
      <c r="G610" s="12"/>
      <c r="H610" s="12"/>
      <c r="I610" s="12"/>
      <c r="J610" s="12"/>
      <c r="K610" s="12"/>
      <c r="L610" s="12"/>
      <c r="M610" s="12"/>
      <c r="N610" s="12"/>
      <c r="O610" s="420">
        <v>1</v>
      </c>
      <c r="P610" s="415"/>
      <c r="Q610" s="358" t="s">
        <v>148</v>
      </c>
      <c r="S610" s="450" t="s">
        <v>64</v>
      </c>
      <c r="T610" s="12">
        <v>1</v>
      </c>
      <c r="U610" s="432">
        <v>0</v>
      </c>
      <c r="V610" s="432">
        <f t="shared" si="254"/>
        <v>0</v>
      </c>
      <c r="W610" s="432">
        <f t="shared" si="244"/>
        <v>0</v>
      </c>
      <c r="X610" s="432">
        <f t="shared" si="245"/>
        <v>0</v>
      </c>
      <c r="Y610" s="478">
        <f t="shared" si="246"/>
        <v>0</v>
      </c>
      <c r="Z610" s="478">
        <f t="shared" si="247"/>
        <v>0</v>
      </c>
      <c r="AA610" s="478">
        <f t="shared" si="248"/>
        <v>0</v>
      </c>
      <c r="AB610" s="478">
        <f t="shared" si="249"/>
        <v>0</v>
      </c>
      <c r="AC610" s="478">
        <f t="shared" si="250"/>
        <v>0</v>
      </c>
      <c r="AD610" s="478">
        <f t="shared" si="251"/>
        <v>0</v>
      </c>
      <c r="AE610" s="420">
        <v>1</v>
      </c>
      <c r="AF610" s="502">
        <f t="shared" si="252"/>
        <v>0</v>
      </c>
      <c r="AG610" s="472" t="s">
        <v>148</v>
      </c>
      <c r="AI610" s="504">
        <f t="shared" si="253"/>
        <v>0</v>
      </c>
      <c r="AJ610" s="12" t="s">
        <v>64</v>
      </c>
      <c r="AK610" s="12">
        <v>1</v>
      </c>
      <c r="AL610" s="432"/>
      <c r="AM610" s="432"/>
      <c r="AN610" s="432"/>
      <c r="AO610" s="432"/>
      <c r="AP610" s="432"/>
      <c r="AQ610" s="432"/>
      <c r="AR610" s="432"/>
      <c r="AS610" s="432"/>
      <c r="AT610" s="432"/>
      <c r="AU610" s="432"/>
      <c r="AV610" s="420">
        <v>1</v>
      </c>
      <c r="AW610" s="432"/>
      <c r="AX610" s="358" t="s">
        <v>148</v>
      </c>
    </row>
    <row r="611" spans="1:50" ht="25.5" customHeight="1" thickBot="1">
      <c r="A611" s="527">
        <v>207</v>
      </c>
      <c r="B611" s="322" t="s">
        <v>749</v>
      </c>
      <c r="C611" s="357" t="s">
        <v>9</v>
      </c>
      <c r="D611" s="44">
        <v>6.9000000000000008E-3</v>
      </c>
      <c r="E611" s="44">
        <f>F611/D611</f>
        <v>2857.7999999999997</v>
      </c>
      <c r="F611" s="11">
        <v>19.718820000000001</v>
      </c>
      <c r="G611" s="44">
        <f t="shared" ref="G611" si="288">F611*$G$4</f>
        <v>1.9718820000000001</v>
      </c>
      <c r="H611" s="44">
        <f t="shared" ref="H611" si="289">G611+F611</f>
        <v>21.690702000000002</v>
      </c>
      <c r="I611" s="44">
        <f t="shared" ref="I611" si="290">H611*$I$4</f>
        <v>1.7352561600000003</v>
      </c>
      <c r="J611" s="44">
        <f t="shared" ref="J611" si="291">I611+H611</f>
        <v>23.42595816</v>
      </c>
      <c r="K611" s="44">
        <f t="shared" ref="K611" si="292">J611*$K$4</f>
        <v>0.70277874480000002</v>
      </c>
      <c r="L611" s="44">
        <f t="shared" ref="L611" si="293">J611+K611</f>
        <v>24.1287369048</v>
      </c>
      <c r="M611" s="44">
        <f t="shared" ref="M611" si="294">L611*$M$4</f>
        <v>4.3431726428640003</v>
      </c>
      <c r="N611" s="44">
        <f t="shared" ref="N611" si="295">M611+L611</f>
        <v>28.471909547664001</v>
      </c>
      <c r="O611" s="421">
        <v>1</v>
      </c>
      <c r="P611" s="400">
        <f t="shared" si="243"/>
        <v>28.471909547664001</v>
      </c>
      <c r="Q611" s="144"/>
      <c r="S611" s="449" t="s">
        <v>9</v>
      </c>
      <c r="T611" s="44">
        <v>1.04E-2</v>
      </c>
      <c r="U611" s="432">
        <v>10</v>
      </c>
      <c r="V611" s="432">
        <f t="shared" si="254"/>
        <v>0.104</v>
      </c>
      <c r="W611" s="432">
        <f t="shared" si="244"/>
        <v>1.04E-2</v>
      </c>
      <c r="X611" s="432">
        <f t="shared" si="245"/>
        <v>0.1144</v>
      </c>
      <c r="Y611" s="478">
        <f t="shared" si="246"/>
        <v>9.1520000000000004E-3</v>
      </c>
      <c r="Z611" s="478">
        <f t="shared" si="247"/>
        <v>0.123552</v>
      </c>
      <c r="AA611" s="478">
        <f t="shared" si="248"/>
        <v>3.7065599999999998E-3</v>
      </c>
      <c r="AB611" s="478">
        <f t="shared" si="249"/>
        <v>0.12725855999999999</v>
      </c>
      <c r="AC611" s="478">
        <f t="shared" si="250"/>
        <v>2.2906540799999996E-2</v>
      </c>
      <c r="AD611" s="478">
        <f t="shared" si="251"/>
        <v>0.15016510079999998</v>
      </c>
      <c r="AE611" s="421">
        <v>1</v>
      </c>
      <c r="AF611" s="502">
        <f t="shared" si="252"/>
        <v>0.15016510079999998</v>
      </c>
      <c r="AG611" s="66"/>
      <c r="AI611" s="504">
        <f t="shared" si="253"/>
        <v>28.321744446864002</v>
      </c>
      <c r="AJ611" s="357" t="s">
        <v>9</v>
      </c>
      <c r="AK611" s="44">
        <v>6.9000000000000008E-3</v>
      </c>
      <c r="AL611" s="432"/>
      <c r="AM611" s="432"/>
      <c r="AN611" s="432"/>
      <c r="AO611" s="432"/>
      <c r="AP611" s="432"/>
      <c r="AQ611" s="432"/>
      <c r="AR611" s="432"/>
      <c r="AS611" s="432"/>
      <c r="AT611" s="432"/>
      <c r="AU611" s="432"/>
      <c r="AV611" s="421">
        <v>1</v>
      </c>
      <c r="AW611" s="432"/>
      <c r="AX611" s="144"/>
    </row>
    <row r="612" spans="1:50" ht="21.75" customHeight="1" thickBot="1">
      <c r="A612" s="550" t="s">
        <v>617</v>
      </c>
      <c r="B612" s="265" t="s">
        <v>740</v>
      </c>
      <c r="C612" s="359" t="s">
        <v>64</v>
      </c>
      <c r="D612" s="356">
        <v>1</v>
      </c>
      <c r="E612" s="356">
        <v>0</v>
      </c>
      <c r="F612" s="11">
        <f t="shared" si="287"/>
        <v>0</v>
      </c>
      <c r="G612" s="356"/>
      <c r="H612" s="356"/>
      <c r="I612" s="356"/>
      <c r="J612" s="356"/>
      <c r="K612" s="356"/>
      <c r="L612" s="356"/>
      <c r="M612" s="356"/>
      <c r="N612" s="356"/>
      <c r="O612" s="422">
        <v>1</v>
      </c>
      <c r="P612" s="415"/>
      <c r="Q612" s="368" t="s">
        <v>148</v>
      </c>
      <c r="S612" s="449" t="s">
        <v>64</v>
      </c>
      <c r="T612" s="356">
        <v>1</v>
      </c>
      <c r="U612" s="432">
        <v>0</v>
      </c>
      <c r="V612" s="432">
        <f t="shared" si="254"/>
        <v>0</v>
      </c>
      <c r="W612" s="432">
        <f t="shared" si="244"/>
        <v>0</v>
      </c>
      <c r="X612" s="432">
        <f t="shared" si="245"/>
        <v>0</v>
      </c>
      <c r="Y612" s="478">
        <f t="shared" si="246"/>
        <v>0</v>
      </c>
      <c r="Z612" s="478">
        <f t="shared" si="247"/>
        <v>0</v>
      </c>
      <c r="AA612" s="478">
        <f t="shared" si="248"/>
        <v>0</v>
      </c>
      <c r="AB612" s="478">
        <f t="shared" si="249"/>
        <v>0</v>
      </c>
      <c r="AC612" s="478">
        <f t="shared" si="250"/>
        <v>0</v>
      </c>
      <c r="AD612" s="478">
        <f t="shared" si="251"/>
        <v>0</v>
      </c>
      <c r="AE612" s="422">
        <v>1</v>
      </c>
      <c r="AF612" s="502">
        <f t="shared" si="252"/>
        <v>0</v>
      </c>
      <c r="AG612" s="472" t="s">
        <v>148</v>
      </c>
      <c r="AI612" s="504">
        <f t="shared" si="253"/>
        <v>0</v>
      </c>
      <c r="AJ612" s="359" t="s">
        <v>64</v>
      </c>
      <c r="AK612" s="356">
        <v>1</v>
      </c>
      <c r="AL612" s="432"/>
      <c r="AM612" s="432"/>
      <c r="AN612" s="432"/>
      <c r="AO612" s="432"/>
      <c r="AP612" s="432"/>
      <c r="AQ612" s="432"/>
      <c r="AR612" s="432"/>
      <c r="AS612" s="432"/>
      <c r="AT612" s="432"/>
      <c r="AU612" s="432"/>
      <c r="AV612" s="422">
        <v>1</v>
      </c>
      <c r="AW612" s="432"/>
      <c r="AX612" s="368" t="s">
        <v>148</v>
      </c>
    </row>
    <row r="613" spans="1:50" ht="19.5" customHeight="1" thickBot="1">
      <c r="A613" s="547">
        <v>208</v>
      </c>
      <c r="B613" s="313" t="s">
        <v>743</v>
      </c>
      <c r="C613" s="362" t="s">
        <v>9</v>
      </c>
      <c r="D613" s="11">
        <v>8.6999999999999994E-3</v>
      </c>
      <c r="E613" s="11">
        <f>F613/D613</f>
        <v>2266.531034482759</v>
      </c>
      <c r="F613" s="11">
        <v>19.718820000000001</v>
      </c>
      <c r="G613" s="11">
        <f t="shared" ref="G613" si="296">F613*$G$4</f>
        <v>1.9718820000000001</v>
      </c>
      <c r="H613" s="11">
        <f t="shared" ref="H613" si="297">G613+F613</f>
        <v>21.690702000000002</v>
      </c>
      <c r="I613" s="11">
        <f t="shared" ref="I613" si="298">H613*$I$4</f>
        <v>1.7352561600000003</v>
      </c>
      <c r="J613" s="11">
        <f t="shared" ref="J613" si="299">I613+H613</f>
        <v>23.42595816</v>
      </c>
      <c r="K613" s="11">
        <f t="shared" ref="K613" si="300">J613*$K$4</f>
        <v>0.70277874480000002</v>
      </c>
      <c r="L613" s="11">
        <f t="shared" ref="L613" si="301">J613+K613</f>
        <v>24.1287369048</v>
      </c>
      <c r="M613" s="11">
        <f t="shared" ref="M613" si="302">L613*$M$4</f>
        <v>4.3431726428640003</v>
      </c>
      <c r="N613" s="11">
        <f t="shared" ref="N613" si="303">M613+L613</f>
        <v>28.471909547664001</v>
      </c>
      <c r="O613" s="419">
        <v>1</v>
      </c>
      <c r="P613" s="400">
        <f t="shared" si="243"/>
        <v>28.471909547664001</v>
      </c>
      <c r="Q613" s="80"/>
      <c r="S613" s="449" t="s">
        <v>9</v>
      </c>
      <c r="T613" s="11">
        <v>8.6999999999999994E-3</v>
      </c>
      <c r="U613" s="432">
        <v>10</v>
      </c>
      <c r="V613" s="432">
        <f t="shared" si="254"/>
        <v>8.6999999999999994E-2</v>
      </c>
      <c r="W613" s="432">
        <f t="shared" si="244"/>
        <v>8.6999999999999994E-3</v>
      </c>
      <c r="X613" s="432">
        <f t="shared" si="245"/>
        <v>9.5699999999999993E-2</v>
      </c>
      <c r="Y613" s="478">
        <f t="shared" si="246"/>
        <v>7.6559999999999996E-3</v>
      </c>
      <c r="Z613" s="478">
        <f t="shared" si="247"/>
        <v>0.10335599999999999</v>
      </c>
      <c r="AA613" s="478">
        <f t="shared" si="248"/>
        <v>3.1006799999999998E-3</v>
      </c>
      <c r="AB613" s="478">
        <f t="shared" si="249"/>
        <v>0.10645667999999998</v>
      </c>
      <c r="AC613" s="478">
        <f t="shared" si="250"/>
        <v>1.9162202399999998E-2</v>
      </c>
      <c r="AD613" s="478">
        <f t="shared" si="251"/>
        <v>0.12561888239999999</v>
      </c>
      <c r="AE613" s="419">
        <v>1</v>
      </c>
      <c r="AF613" s="502">
        <f t="shared" si="252"/>
        <v>0.12561888239999999</v>
      </c>
      <c r="AG613" s="66"/>
      <c r="AI613" s="504">
        <f t="shared" si="253"/>
        <v>28.346290665264</v>
      </c>
      <c r="AJ613" s="362" t="s">
        <v>9</v>
      </c>
      <c r="AK613" s="11">
        <v>8.6999999999999994E-3</v>
      </c>
      <c r="AL613" s="432"/>
      <c r="AM613" s="432"/>
      <c r="AN613" s="432"/>
      <c r="AO613" s="432"/>
      <c r="AP613" s="432"/>
      <c r="AQ613" s="432"/>
      <c r="AR613" s="432"/>
      <c r="AS613" s="432"/>
      <c r="AT613" s="432"/>
      <c r="AU613" s="432"/>
      <c r="AV613" s="419">
        <v>1</v>
      </c>
      <c r="AW613" s="432"/>
      <c r="AX613" s="80"/>
    </row>
    <row r="614" spans="1:50" ht="21.75" customHeight="1" thickBot="1">
      <c r="A614" s="526" t="s">
        <v>755</v>
      </c>
      <c r="B614" s="266" t="s">
        <v>842</v>
      </c>
      <c r="C614" s="363" t="s">
        <v>64</v>
      </c>
      <c r="D614" s="12">
        <v>1</v>
      </c>
      <c r="E614" s="12">
        <v>0</v>
      </c>
      <c r="F614" s="11">
        <f t="shared" si="287"/>
        <v>0</v>
      </c>
      <c r="G614" s="12"/>
      <c r="H614" s="12"/>
      <c r="I614" s="12"/>
      <c r="J614" s="12"/>
      <c r="K614" s="12"/>
      <c r="L614" s="12"/>
      <c r="M614" s="12"/>
      <c r="N614" s="12"/>
      <c r="O614" s="420">
        <v>1</v>
      </c>
      <c r="P614" s="415"/>
      <c r="Q614" s="358" t="s">
        <v>148</v>
      </c>
      <c r="S614" s="449" t="s">
        <v>64</v>
      </c>
      <c r="T614" s="12">
        <v>1</v>
      </c>
      <c r="U614" s="432">
        <v>0</v>
      </c>
      <c r="V614" s="432">
        <f t="shared" si="254"/>
        <v>0</v>
      </c>
      <c r="W614" s="432">
        <f t="shared" si="244"/>
        <v>0</v>
      </c>
      <c r="X614" s="432">
        <f t="shared" si="245"/>
        <v>0</v>
      </c>
      <c r="Y614" s="478">
        <f t="shared" si="246"/>
        <v>0</v>
      </c>
      <c r="Z614" s="478">
        <f t="shared" si="247"/>
        <v>0</v>
      </c>
      <c r="AA614" s="478">
        <f t="shared" si="248"/>
        <v>0</v>
      </c>
      <c r="AB614" s="478">
        <f t="shared" si="249"/>
        <v>0</v>
      </c>
      <c r="AC614" s="478">
        <f t="shared" si="250"/>
        <v>0</v>
      </c>
      <c r="AD614" s="478">
        <f t="shared" si="251"/>
        <v>0</v>
      </c>
      <c r="AE614" s="420">
        <v>1</v>
      </c>
      <c r="AF614" s="502">
        <f t="shared" si="252"/>
        <v>0</v>
      </c>
      <c r="AG614" s="472" t="s">
        <v>148</v>
      </c>
      <c r="AI614" s="504">
        <f t="shared" si="253"/>
        <v>0</v>
      </c>
      <c r="AJ614" s="363" t="s">
        <v>64</v>
      </c>
      <c r="AK614" s="12">
        <v>1</v>
      </c>
      <c r="AL614" s="432"/>
      <c r="AM614" s="432"/>
      <c r="AN614" s="432"/>
      <c r="AO614" s="432"/>
      <c r="AP614" s="432"/>
      <c r="AQ614" s="432"/>
      <c r="AR614" s="432"/>
      <c r="AS614" s="432"/>
      <c r="AT614" s="432"/>
      <c r="AU614" s="432"/>
      <c r="AV614" s="420">
        <v>1</v>
      </c>
      <c r="AW614" s="432"/>
      <c r="AX614" s="358" t="s">
        <v>148</v>
      </c>
    </row>
    <row r="615" spans="1:50" ht="39" customHeight="1" thickBot="1">
      <c r="A615" s="547">
        <v>209</v>
      </c>
      <c r="B615" s="313" t="s">
        <v>802</v>
      </c>
      <c r="C615" s="382" t="s">
        <v>9</v>
      </c>
      <c r="D615" s="543">
        <v>1E-3</v>
      </c>
      <c r="E615" s="543">
        <f>F615/D615</f>
        <v>2857.8</v>
      </c>
      <c r="F615" s="11">
        <v>2.8578000000000001</v>
      </c>
      <c r="G615" s="8">
        <f t="shared" ref="G615" si="304">F615*$G$4</f>
        <v>0.28578000000000003</v>
      </c>
      <c r="H615" s="8">
        <f t="shared" ref="H615" si="305">G615+F615</f>
        <v>3.14358</v>
      </c>
      <c r="I615" s="8">
        <f t="shared" ref="I615" si="306">H615*$I$4</f>
        <v>0.2514864</v>
      </c>
      <c r="J615" s="8">
        <f t="shared" ref="J615" si="307">I615+H615</f>
        <v>3.3950664000000002</v>
      </c>
      <c r="K615" s="79">
        <f t="shared" ref="K615" si="308">J615*$K$4</f>
        <v>0.101851992</v>
      </c>
      <c r="L615" s="8">
        <f t="shared" ref="L615" si="309">J615+K615</f>
        <v>3.496918392</v>
      </c>
      <c r="M615" s="8">
        <f t="shared" ref="M615" si="310">L615*$M$4</f>
        <v>0.62944531055999997</v>
      </c>
      <c r="N615" s="8">
        <f t="shared" ref="N615" si="311">M615+L615</f>
        <v>4.12636370256</v>
      </c>
      <c r="O615" s="400">
        <v>2</v>
      </c>
      <c r="P615" s="400">
        <f t="shared" si="243"/>
        <v>8.2527274051199999</v>
      </c>
      <c r="Q615" s="80"/>
      <c r="S615" s="347" t="s">
        <v>9</v>
      </c>
      <c r="T615" s="375">
        <v>1E-3</v>
      </c>
      <c r="U615" s="432">
        <v>30</v>
      </c>
      <c r="V615" s="432">
        <f t="shared" si="254"/>
        <v>0.03</v>
      </c>
      <c r="W615" s="432">
        <f t="shared" si="244"/>
        <v>3.0000000000000001E-3</v>
      </c>
      <c r="X615" s="432">
        <f t="shared" si="245"/>
        <v>3.3000000000000002E-2</v>
      </c>
      <c r="Y615" s="478">
        <f t="shared" si="246"/>
        <v>2.64E-3</v>
      </c>
      <c r="Z615" s="478">
        <f t="shared" si="247"/>
        <v>3.5640000000000005E-2</v>
      </c>
      <c r="AA615" s="478">
        <f t="shared" si="248"/>
        <v>1.0692000000000002E-3</v>
      </c>
      <c r="AB615" s="478">
        <f t="shared" si="249"/>
        <v>3.6709200000000004E-2</v>
      </c>
      <c r="AC615" s="478">
        <f t="shared" si="250"/>
        <v>6.6076560000000008E-3</v>
      </c>
      <c r="AD615" s="478">
        <f t="shared" si="251"/>
        <v>4.3316856000000008E-2</v>
      </c>
      <c r="AE615" s="400">
        <v>2</v>
      </c>
      <c r="AF615" s="502">
        <f t="shared" si="252"/>
        <v>8.6633712000000015E-2</v>
      </c>
      <c r="AG615" s="66"/>
      <c r="AI615" s="504">
        <f t="shared" si="253"/>
        <v>8.1660936931200006</v>
      </c>
      <c r="AJ615" s="382" t="s">
        <v>9</v>
      </c>
      <c r="AK615" s="543">
        <v>1E-3</v>
      </c>
      <c r="AL615" s="432"/>
      <c r="AM615" s="432"/>
      <c r="AN615" s="432"/>
      <c r="AO615" s="432"/>
      <c r="AP615" s="432"/>
      <c r="AQ615" s="432"/>
      <c r="AR615" s="432"/>
      <c r="AS615" s="432"/>
      <c r="AT615" s="432"/>
      <c r="AU615" s="432"/>
      <c r="AV615" s="400">
        <v>2</v>
      </c>
      <c r="AW615" s="432"/>
      <c r="AX615" s="80"/>
    </row>
    <row r="616" spans="1:50" ht="38.15" customHeight="1" thickBot="1">
      <c r="A616" s="526" t="s">
        <v>756</v>
      </c>
      <c r="B616" s="381" t="s">
        <v>801</v>
      </c>
      <c r="C616" s="330" t="s">
        <v>4</v>
      </c>
      <c r="D616" s="12">
        <v>1</v>
      </c>
      <c r="E616" s="542">
        <v>0</v>
      </c>
      <c r="F616" s="542">
        <v>0</v>
      </c>
      <c r="G616" s="384"/>
      <c r="H616" s="367"/>
      <c r="I616" s="367"/>
      <c r="J616" s="367"/>
      <c r="K616" s="367"/>
      <c r="L616" s="367"/>
      <c r="M616" s="367"/>
      <c r="N616" s="367"/>
      <c r="O616" s="400">
        <v>2</v>
      </c>
      <c r="P616" s="415"/>
      <c r="Q616" s="383" t="s">
        <v>148</v>
      </c>
      <c r="S616" s="445" t="s">
        <v>4</v>
      </c>
      <c r="T616" s="384">
        <v>1</v>
      </c>
      <c r="U616" s="432">
        <v>0</v>
      </c>
      <c r="V616" s="432">
        <f t="shared" si="254"/>
        <v>0</v>
      </c>
      <c r="W616" s="432">
        <f t="shared" si="244"/>
        <v>0</v>
      </c>
      <c r="X616" s="432">
        <f t="shared" si="245"/>
        <v>0</v>
      </c>
      <c r="Y616" s="478">
        <f t="shared" si="246"/>
        <v>0</v>
      </c>
      <c r="Z616" s="478">
        <f t="shared" si="247"/>
        <v>0</v>
      </c>
      <c r="AA616" s="478">
        <f t="shared" si="248"/>
        <v>0</v>
      </c>
      <c r="AB616" s="478">
        <f t="shared" si="249"/>
        <v>0</v>
      </c>
      <c r="AC616" s="478">
        <f t="shared" si="250"/>
        <v>0</v>
      </c>
      <c r="AD616" s="478">
        <f t="shared" si="251"/>
        <v>0</v>
      </c>
      <c r="AE616" s="400">
        <v>2</v>
      </c>
      <c r="AF616" s="502">
        <f t="shared" si="252"/>
        <v>0</v>
      </c>
      <c r="AG616" s="66" t="s">
        <v>148</v>
      </c>
      <c r="AI616" s="504">
        <f t="shared" si="253"/>
        <v>0</v>
      </c>
      <c r="AJ616" s="330" t="s">
        <v>4</v>
      </c>
      <c r="AK616" s="12">
        <v>1</v>
      </c>
      <c r="AL616" s="432"/>
      <c r="AM616" s="432"/>
      <c r="AN616" s="432"/>
      <c r="AO616" s="432"/>
      <c r="AP616" s="432"/>
      <c r="AQ616" s="432"/>
      <c r="AR616" s="432"/>
      <c r="AS616" s="432"/>
      <c r="AT616" s="432"/>
      <c r="AU616" s="432"/>
      <c r="AV616" s="400">
        <v>2</v>
      </c>
      <c r="AW616" s="432"/>
      <c r="AX616" s="383" t="s">
        <v>148</v>
      </c>
    </row>
    <row r="617" spans="1:50" s="208" customFormat="1" ht="31.5" customHeight="1">
      <c r="A617" s="547">
        <v>210</v>
      </c>
      <c r="B617" s="313" t="s">
        <v>789</v>
      </c>
      <c r="C617" s="5" t="s">
        <v>164</v>
      </c>
      <c r="D617" s="543">
        <v>1</v>
      </c>
      <c r="E617" s="164">
        <v>7.8179999999999996</v>
      </c>
      <c r="F617" s="165">
        <f t="shared" ref="F617:F618" si="312">E617*D617</f>
        <v>7.8179999999999996</v>
      </c>
      <c r="G617" s="149">
        <f>F617*$G$4</f>
        <v>0.78180000000000005</v>
      </c>
      <c r="H617" s="149">
        <f>G617+F617</f>
        <v>8.5998000000000001</v>
      </c>
      <c r="I617" s="149">
        <f>H617*$I$4</f>
        <v>0.68798400000000004</v>
      </c>
      <c r="J617" s="149">
        <f>I617+H617</f>
        <v>9.2877840000000003</v>
      </c>
      <c r="K617" s="79">
        <f>J617*$K$4</f>
        <v>0.27863352000000002</v>
      </c>
      <c r="L617" s="149">
        <f>J617+K617</f>
        <v>9.5664175199999999</v>
      </c>
      <c r="M617" s="8">
        <f>L617*$M$4</f>
        <v>1.7219551536</v>
      </c>
      <c r="N617" s="149">
        <f>M617+L617</f>
        <v>11.2883726736</v>
      </c>
      <c r="O617" s="399">
        <v>5</v>
      </c>
      <c r="P617" s="400">
        <f t="shared" si="243"/>
        <v>56.441863368</v>
      </c>
      <c r="Q617" s="166"/>
      <c r="S617" s="446" t="s">
        <v>164</v>
      </c>
      <c r="T617" s="375">
        <v>1</v>
      </c>
      <c r="U617" s="434">
        <v>13.3</v>
      </c>
      <c r="V617" s="432">
        <f t="shared" si="254"/>
        <v>13.3</v>
      </c>
      <c r="W617" s="432">
        <f t="shared" si="244"/>
        <v>1.33</v>
      </c>
      <c r="X617" s="432">
        <f t="shared" si="245"/>
        <v>14.63</v>
      </c>
      <c r="Y617" s="478">
        <f t="shared" si="246"/>
        <v>1.1704000000000001</v>
      </c>
      <c r="Z617" s="478">
        <f t="shared" si="247"/>
        <v>15.800400000000002</v>
      </c>
      <c r="AA617" s="478">
        <f t="shared" si="248"/>
        <v>0.47401200000000004</v>
      </c>
      <c r="AB617" s="478">
        <f t="shared" si="249"/>
        <v>16.274412000000002</v>
      </c>
      <c r="AC617" s="478">
        <f t="shared" si="250"/>
        <v>2.9293941600000002</v>
      </c>
      <c r="AD617" s="478">
        <f t="shared" si="251"/>
        <v>19.203806160000003</v>
      </c>
      <c r="AE617" s="399">
        <v>5</v>
      </c>
      <c r="AF617" s="502">
        <f t="shared" si="252"/>
        <v>96.01903080000001</v>
      </c>
      <c r="AG617" s="172"/>
      <c r="AI617" s="504">
        <f t="shared" si="253"/>
        <v>-39.57716743200001</v>
      </c>
      <c r="AJ617" s="5" t="s">
        <v>164</v>
      </c>
      <c r="AK617" s="543">
        <v>1</v>
      </c>
      <c r="AL617" s="434"/>
      <c r="AM617" s="434"/>
      <c r="AN617" s="434"/>
      <c r="AO617" s="434"/>
      <c r="AP617" s="434"/>
      <c r="AQ617" s="434"/>
      <c r="AR617" s="434"/>
      <c r="AS617" s="434"/>
      <c r="AT617" s="434"/>
      <c r="AU617" s="434"/>
      <c r="AV617" s="399">
        <v>5</v>
      </c>
      <c r="AW617" s="434"/>
      <c r="AX617" s="166"/>
    </row>
    <row r="618" spans="1:50" s="208" customFormat="1" ht="31.5" customHeight="1" thickBot="1">
      <c r="A618" s="526" t="s">
        <v>757</v>
      </c>
      <c r="B618" s="117" t="s">
        <v>790</v>
      </c>
      <c r="C618" s="167" t="s">
        <v>164</v>
      </c>
      <c r="D618" s="168">
        <v>1.0029999999999999</v>
      </c>
      <c r="E618" s="169">
        <v>0</v>
      </c>
      <c r="F618" s="170">
        <f t="shared" si="312"/>
        <v>0</v>
      </c>
      <c r="G618" s="171"/>
      <c r="H618" s="171"/>
      <c r="I618" s="171"/>
      <c r="J618" s="171"/>
      <c r="K618" s="115"/>
      <c r="L618" s="171"/>
      <c r="M618" s="81"/>
      <c r="N618" s="171"/>
      <c r="O618" s="401">
        <v>5</v>
      </c>
      <c r="P618" s="415"/>
      <c r="Q618" s="153" t="s">
        <v>148</v>
      </c>
      <c r="S618" s="446" t="s">
        <v>164</v>
      </c>
      <c r="T618" s="168">
        <v>1.0029999999999999</v>
      </c>
      <c r="U618" s="434">
        <v>0</v>
      </c>
      <c r="V618" s="432">
        <f t="shared" si="254"/>
        <v>0</v>
      </c>
      <c r="W618" s="432">
        <f t="shared" si="244"/>
        <v>0</v>
      </c>
      <c r="X618" s="432">
        <f t="shared" si="245"/>
        <v>0</v>
      </c>
      <c r="Y618" s="478">
        <f t="shared" si="246"/>
        <v>0</v>
      </c>
      <c r="Z618" s="478">
        <f t="shared" si="247"/>
        <v>0</v>
      </c>
      <c r="AA618" s="478">
        <f t="shared" si="248"/>
        <v>0</v>
      </c>
      <c r="AB618" s="478">
        <f t="shared" si="249"/>
        <v>0</v>
      </c>
      <c r="AC618" s="478">
        <f t="shared" si="250"/>
        <v>0</v>
      </c>
      <c r="AD618" s="478">
        <f t="shared" si="251"/>
        <v>0</v>
      </c>
      <c r="AE618" s="401">
        <v>5</v>
      </c>
      <c r="AF618" s="502">
        <f t="shared" si="252"/>
        <v>0</v>
      </c>
      <c r="AG618" s="172" t="s">
        <v>148</v>
      </c>
      <c r="AI618" s="504">
        <f t="shared" si="253"/>
        <v>0</v>
      </c>
      <c r="AJ618" s="167" t="s">
        <v>164</v>
      </c>
      <c r="AK618" s="168">
        <v>1.0029999999999999</v>
      </c>
      <c r="AL618" s="434"/>
      <c r="AM618" s="434"/>
      <c r="AN618" s="434"/>
      <c r="AO618" s="434"/>
      <c r="AP618" s="434"/>
      <c r="AQ618" s="434"/>
      <c r="AR618" s="434"/>
      <c r="AS618" s="434"/>
      <c r="AT618" s="434"/>
      <c r="AU618" s="434"/>
      <c r="AV618" s="401">
        <v>5</v>
      </c>
      <c r="AW618" s="434"/>
      <c r="AX618" s="153" t="s">
        <v>148</v>
      </c>
    </row>
    <row r="619" spans="1:50" ht="37.5" customHeight="1">
      <c r="A619" s="527">
        <v>211</v>
      </c>
      <c r="B619" s="360" t="s">
        <v>744</v>
      </c>
      <c r="C619" s="361" t="s">
        <v>745</v>
      </c>
      <c r="D619" s="44">
        <v>1</v>
      </c>
      <c r="E619" s="44">
        <v>0.51653999999999989</v>
      </c>
      <c r="F619" s="44">
        <f>E619*D619</f>
        <v>0.51653999999999989</v>
      </c>
      <c r="G619" s="44">
        <f t="shared" ref="G619:G623" si="313">F619*$G$4</f>
        <v>5.1653999999999992E-2</v>
      </c>
      <c r="H619" s="44">
        <f t="shared" ref="H619:H623" si="314">G619+F619</f>
        <v>0.56819399999999987</v>
      </c>
      <c r="I619" s="44">
        <f t="shared" ref="I619:I623" si="315">H619*$I$4</f>
        <v>4.5455519999999992E-2</v>
      </c>
      <c r="J619" s="44">
        <f t="shared" ref="J619:J623" si="316">I619+H619</f>
        <v>0.61364951999999984</v>
      </c>
      <c r="K619" s="44">
        <f t="shared" ref="K619:K623" si="317">J619*$K$4</f>
        <v>1.8409485599999994E-2</v>
      </c>
      <c r="L619" s="44">
        <f t="shared" ref="L619:L623" si="318">J619+K619</f>
        <v>0.63205900559999983</v>
      </c>
      <c r="M619" s="44">
        <f t="shared" ref="M619:M623" si="319">L619*$M$4</f>
        <v>0.11377062100799996</v>
      </c>
      <c r="N619" s="44">
        <f t="shared" ref="N619:N623" si="320">M619+L619</f>
        <v>0.74582962660799978</v>
      </c>
      <c r="O619" s="419">
        <v>1</v>
      </c>
      <c r="P619" s="400">
        <f t="shared" si="243"/>
        <v>0.74582962660799978</v>
      </c>
      <c r="Q619" s="144"/>
      <c r="S619" s="473" t="s">
        <v>745</v>
      </c>
      <c r="T619" s="44">
        <v>1</v>
      </c>
      <c r="U619" s="432">
        <v>0.5</v>
      </c>
      <c r="V619" s="432">
        <f t="shared" si="254"/>
        <v>0.5</v>
      </c>
      <c r="W619" s="432">
        <f t="shared" si="244"/>
        <v>0.05</v>
      </c>
      <c r="X619" s="432">
        <f t="shared" si="245"/>
        <v>0.55000000000000004</v>
      </c>
      <c r="Y619" s="478">
        <f t="shared" si="246"/>
        <v>4.4000000000000004E-2</v>
      </c>
      <c r="Z619" s="478">
        <f t="shared" si="247"/>
        <v>0.59400000000000008</v>
      </c>
      <c r="AA619" s="478">
        <f t="shared" si="248"/>
        <v>1.7820000000000003E-2</v>
      </c>
      <c r="AB619" s="478">
        <f t="shared" si="249"/>
        <v>0.61182000000000003</v>
      </c>
      <c r="AC619" s="478">
        <f t="shared" si="250"/>
        <v>0.11012760000000001</v>
      </c>
      <c r="AD619" s="478">
        <f t="shared" si="251"/>
        <v>0.72194760000000002</v>
      </c>
      <c r="AE619" s="419">
        <v>1</v>
      </c>
      <c r="AF619" s="502">
        <f t="shared" si="252"/>
        <v>0.72194760000000002</v>
      </c>
      <c r="AG619" s="66"/>
      <c r="AI619" s="504">
        <f t="shared" si="253"/>
        <v>2.3882026607999762E-2</v>
      </c>
      <c r="AJ619" s="361" t="s">
        <v>745</v>
      </c>
      <c r="AK619" s="44">
        <v>1</v>
      </c>
      <c r="AL619" s="432"/>
      <c r="AM619" s="432"/>
      <c r="AN619" s="432"/>
      <c r="AO619" s="432"/>
      <c r="AP619" s="432"/>
      <c r="AQ619" s="432"/>
      <c r="AR619" s="432"/>
      <c r="AS619" s="432"/>
      <c r="AT619" s="432"/>
      <c r="AU619" s="432"/>
      <c r="AV619" s="419">
        <v>1</v>
      </c>
      <c r="AW619" s="432"/>
      <c r="AX619" s="144"/>
    </row>
    <row r="620" spans="1:50" ht="21" customHeight="1" thickBot="1">
      <c r="A620" s="550" t="s">
        <v>812</v>
      </c>
      <c r="B620" s="265" t="s">
        <v>746</v>
      </c>
      <c r="C620" s="355" t="s">
        <v>737</v>
      </c>
      <c r="D620" s="356">
        <v>0.4</v>
      </c>
      <c r="E620" s="356">
        <v>9.6599999999999984</v>
      </c>
      <c r="F620" s="356">
        <f>E620*D620</f>
        <v>3.8639999999999994</v>
      </c>
      <c r="G620" s="356">
        <f t="shared" si="313"/>
        <v>0.38639999999999997</v>
      </c>
      <c r="H620" s="356">
        <f t="shared" si="314"/>
        <v>4.2503999999999991</v>
      </c>
      <c r="I620" s="356">
        <f t="shared" si="315"/>
        <v>0.34003199999999995</v>
      </c>
      <c r="J620" s="356">
        <f t="shared" si="316"/>
        <v>4.590431999999999</v>
      </c>
      <c r="K620" s="356">
        <f t="shared" si="317"/>
        <v>0.13771295999999997</v>
      </c>
      <c r="L620" s="356">
        <f t="shared" si="318"/>
        <v>4.728144959999999</v>
      </c>
      <c r="M620" s="356">
        <f t="shared" si="319"/>
        <v>0.85106609279999978</v>
      </c>
      <c r="N620" s="356">
        <f t="shared" si="320"/>
        <v>5.579211052799999</v>
      </c>
      <c r="O620" s="423">
        <v>1</v>
      </c>
      <c r="P620" s="415">
        <f t="shared" si="243"/>
        <v>5.579211052799999</v>
      </c>
      <c r="Q620" s="221"/>
      <c r="S620" s="473" t="s">
        <v>737</v>
      </c>
      <c r="T620" s="356">
        <v>0.4</v>
      </c>
      <c r="U620" s="432">
        <v>2</v>
      </c>
      <c r="V620" s="432">
        <f t="shared" si="254"/>
        <v>0.8</v>
      </c>
      <c r="W620" s="432">
        <f t="shared" si="244"/>
        <v>8.0000000000000016E-2</v>
      </c>
      <c r="X620" s="432">
        <f t="shared" si="245"/>
        <v>0.88000000000000012</v>
      </c>
      <c r="Y620" s="478">
        <f t="shared" si="246"/>
        <v>7.0400000000000004E-2</v>
      </c>
      <c r="Z620" s="478">
        <f t="shared" si="247"/>
        <v>0.95040000000000013</v>
      </c>
      <c r="AA620" s="478">
        <f t="shared" si="248"/>
        <v>2.8512000000000003E-2</v>
      </c>
      <c r="AB620" s="478">
        <f t="shared" si="249"/>
        <v>0.97891200000000012</v>
      </c>
      <c r="AC620" s="478">
        <f t="shared" si="250"/>
        <v>0.17620416000000003</v>
      </c>
      <c r="AD620" s="478">
        <f t="shared" si="251"/>
        <v>1.1551161600000002</v>
      </c>
      <c r="AE620" s="423">
        <v>1</v>
      </c>
      <c r="AF620" s="502">
        <f t="shared" si="252"/>
        <v>1.1551161600000002</v>
      </c>
      <c r="AG620" s="66"/>
      <c r="AI620" s="504">
        <f t="shared" si="253"/>
        <v>4.4240948927999986</v>
      </c>
      <c r="AJ620" s="355" t="s">
        <v>737</v>
      </c>
      <c r="AK620" s="356">
        <v>0.4</v>
      </c>
      <c r="AL620" s="432"/>
      <c r="AM620" s="432"/>
      <c r="AN620" s="432"/>
      <c r="AO620" s="432"/>
      <c r="AP620" s="432"/>
      <c r="AQ620" s="432"/>
      <c r="AR620" s="432"/>
      <c r="AS620" s="432"/>
      <c r="AT620" s="432"/>
      <c r="AU620" s="432"/>
      <c r="AV620" s="423">
        <v>1</v>
      </c>
      <c r="AW620" s="432"/>
      <c r="AX620" s="221"/>
    </row>
    <row r="621" spans="1:50" ht="37.5" customHeight="1" thickBot="1">
      <c r="A621" s="547">
        <v>212</v>
      </c>
      <c r="B621" s="364" t="s">
        <v>747</v>
      </c>
      <c r="C621" s="365" t="s">
        <v>745</v>
      </c>
      <c r="D621" s="11">
        <v>1</v>
      </c>
      <c r="E621" s="11">
        <v>4.1246400000000003</v>
      </c>
      <c r="F621" s="11">
        <f>E621*D621</f>
        <v>4.1246400000000003</v>
      </c>
      <c r="G621" s="11">
        <f t="shared" si="313"/>
        <v>0.41246400000000005</v>
      </c>
      <c r="H621" s="11">
        <f t="shared" si="314"/>
        <v>4.5371040000000002</v>
      </c>
      <c r="I621" s="11">
        <f t="shared" si="315"/>
        <v>0.36296832000000001</v>
      </c>
      <c r="J621" s="11">
        <f t="shared" si="316"/>
        <v>4.9000723200000005</v>
      </c>
      <c r="K621" s="11">
        <f t="shared" si="317"/>
        <v>0.14700216960000001</v>
      </c>
      <c r="L621" s="11">
        <f t="shared" si="318"/>
        <v>5.0470744896000008</v>
      </c>
      <c r="M621" s="11">
        <f t="shared" si="319"/>
        <v>0.90847340812800015</v>
      </c>
      <c r="N621" s="11">
        <f t="shared" si="320"/>
        <v>5.9555478977280014</v>
      </c>
      <c r="O621" s="423">
        <v>350</v>
      </c>
      <c r="P621" s="400">
        <f t="shared" si="243"/>
        <v>2084.4417642048006</v>
      </c>
      <c r="Q621" s="80"/>
      <c r="S621" s="473" t="s">
        <v>745</v>
      </c>
      <c r="T621" s="11">
        <v>1</v>
      </c>
      <c r="U621" s="432">
        <v>10</v>
      </c>
      <c r="V621" s="432">
        <f t="shared" si="254"/>
        <v>10</v>
      </c>
      <c r="W621" s="432">
        <f t="shared" si="244"/>
        <v>1</v>
      </c>
      <c r="X621" s="432">
        <f t="shared" si="245"/>
        <v>11</v>
      </c>
      <c r="Y621" s="478">
        <f t="shared" si="246"/>
        <v>0.88</v>
      </c>
      <c r="Z621" s="478">
        <f t="shared" si="247"/>
        <v>11.88</v>
      </c>
      <c r="AA621" s="478">
        <f t="shared" si="248"/>
        <v>0.35639999999999999</v>
      </c>
      <c r="AB621" s="478">
        <f t="shared" si="249"/>
        <v>12.236400000000001</v>
      </c>
      <c r="AC621" s="478">
        <f t="shared" si="250"/>
        <v>2.2025520000000003</v>
      </c>
      <c r="AD621" s="478">
        <f t="shared" si="251"/>
        <v>14.438952000000002</v>
      </c>
      <c r="AE621" s="423">
        <v>350</v>
      </c>
      <c r="AF621" s="502">
        <f t="shared" si="252"/>
        <v>5053.6332000000011</v>
      </c>
      <c r="AG621" s="66"/>
      <c r="AI621" s="504">
        <f t="shared" si="253"/>
        <v>-2969.1914357952005</v>
      </c>
      <c r="AJ621" s="365" t="s">
        <v>745</v>
      </c>
      <c r="AK621" s="11">
        <v>1</v>
      </c>
      <c r="AL621" s="432"/>
      <c r="AM621" s="432"/>
      <c r="AN621" s="432"/>
      <c r="AO621" s="432"/>
      <c r="AP621" s="432"/>
      <c r="AQ621" s="432"/>
      <c r="AR621" s="432"/>
      <c r="AS621" s="432"/>
      <c r="AT621" s="432"/>
      <c r="AU621" s="432"/>
      <c r="AV621" s="423">
        <v>350</v>
      </c>
      <c r="AW621" s="432"/>
      <c r="AX621" s="80"/>
    </row>
    <row r="622" spans="1:50" ht="20.25" customHeight="1" thickBot="1">
      <c r="A622" s="526" t="s">
        <v>813</v>
      </c>
      <c r="B622" s="266" t="s">
        <v>748</v>
      </c>
      <c r="C622" s="366" t="s">
        <v>750</v>
      </c>
      <c r="D622" s="12">
        <v>0.10200000000000001</v>
      </c>
      <c r="E622" s="12">
        <f>153*1.05</f>
        <v>160.65</v>
      </c>
      <c r="F622" s="12">
        <f>E622*D622</f>
        <v>16.386300000000002</v>
      </c>
      <c r="G622" s="12">
        <f t="shared" si="313"/>
        <v>1.6386300000000003</v>
      </c>
      <c r="H622" s="12">
        <f t="shared" si="314"/>
        <v>18.024930000000001</v>
      </c>
      <c r="I622" s="12">
        <f t="shared" si="315"/>
        <v>1.4419944000000002</v>
      </c>
      <c r="J622" s="12">
        <f t="shared" si="316"/>
        <v>19.4669244</v>
      </c>
      <c r="K622" s="12">
        <f t="shared" si="317"/>
        <v>0.584007732</v>
      </c>
      <c r="L622" s="12">
        <f t="shared" si="318"/>
        <v>20.050932132</v>
      </c>
      <c r="M622" s="12">
        <f t="shared" si="319"/>
        <v>3.6091677837599998</v>
      </c>
      <c r="N622" s="12">
        <f t="shared" si="320"/>
        <v>23.66009991576</v>
      </c>
      <c r="O622" s="420">
        <v>35</v>
      </c>
      <c r="P622" s="415">
        <f t="shared" si="243"/>
        <v>828.10349705160002</v>
      </c>
      <c r="Q622" s="72"/>
      <c r="S622" s="473" t="s">
        <v>750</v>
      </c>
      <c r="T622" s="12">
        <v>0.10200000000000001</v>
      </c>
      <c r="U622" s="432">
        <v>119</v>
      </c>
      <c r="V622" s="432">
        <f t="shared" si="254"/>
        <v>12.138000000000002</v>
      </c>
      <c r="W622" s="432">
        <f t="shared" si="244"/>
        <v>1.2138000000000002</v>
      </c>
      <c r="X622" s="432">
        <f t="shared" si="245"/>
        <v>13.351800000000003</v>
      </c>
      <c r="Y622" s="478">
        <f t="shared" si="246"/>
        <v>1.0681440000000002</v>
      </c>
      <c r="Z622" s="478">
        <f t="shared" si="247"/>
        <v>14.419944000000003</v>
      </c>
      <c r="AA622" s="478">
        <f t="shared" si="248"/>
        <v>0.43259832000000009</v>
      </c>
      <c r="AB622" s="478">
        <f t="shared" si="249"/>
        <v>14.852542320000003</v>
      </c>
      <c r="AC622" s="478">
        <f t="shared" si="250"/>
        <v>2.6734576176000004</v>
      </c>
      <c r="AD622" s="478">
        <f t="shared" si="251"/>
        <v>17.525999937600005</v>
      </c>
      <c r="AE622" s="420">
        <v>35</v>
      </c>
      <c r="AF622" s="502">
        <f t="shared" si="252"/>
        <v>613.40999781600021</v>
      </c>
      <c r="AG622" s="66"/>
      <c r="AI622" s="504">
        <f t="shared" si="253"/>
        <v>214.6934992355998</v>
      </c>
      <c r="AJ622" s="366" t="s">
        <v>750</v>
      </c>
      <c r="AK622" s="12">
        <v>0.10200000000000001</v>
      </c>
      <c r="AL622" s="432"/>
      <c r="AM622" s="432"/>
      <c r="AN622" s="432"/>
      <c r="AO622" s="432"/>
      <c r="AP622" s="432"/>
      <c r="AQ622" s="432"/>
      <c r="AR622" s="432"/>
      <c r="AS622" s="432"/>
      <c r="AT622" s="432"/>
      <c r="AU622" s="432"/>
      <c r="AV622" s="420">
        <v>35</v>
      </c>
      <c r="AW622" s="432"/>
      <c r="AX622" s="72"/>
    </row>
    <row r="623" spans="1:50" ht="35.25" customHeight="1">
      <c r="A623" s="547">
        <v>213</v>
      </c>
      <c r="B623" s="313" t="s">
        <v>791</v>
      </c>
      <c r="C623" s="362" t="s">
        <v>292</v>
      </c>
      <c r="D623" s="377">
        <f>0.2*0.2*0.4</f>
        <v>1.6000000000000004E-2</v>
      </c>
      <c r="E623" s="8">
        <f>F623/D623</f>
        <v>48.153999999999996</v>
      </c>
      <c r="F623" s="8">
        <v>0.77046400000000015</v>
      </c>
      <c r="G623" s="8">
        <f t="shared" si="313"/>
        <v>7.7046400000000015E-2</v>
      </c>
      <c r="H623" s="8">
        <f t="shared" si="314"/>
        <v>0.84751040000000022</v>
      </c>
      <c r="I623" s="8">
        <f t="shared" si="315"/>
        <v>6.7800832000000019E-2</v>
      </c>
      <c r="J623" s="8">
        <f t="shared" si="316"/>
        <v>0.9153112320000002</v>
      </c>
      <c r="K623" s="79">
        <f t="shared" si="317"/>
        <v>2.7459336960000004E-2</v>
      </c>
      <c r="L623" s="8">
        <f t="shared" si="318"/>
        <v>0.94277056896000022</v>
      </c>
      <c r="M623" s="8">
        <f t="shared" si="319"/>
        <v>0.16969870241280002</v>
      </c>
      <c r="N623" s="8">
        <f t="shared" si="320"/>
        <v>1.1124692713728002</v>
      </c>
      <c r="O623" s="399">
        <f>15*N623</f>
        <v>16.687039070592004</v>
      </c>
      <c r="P623" s="400">
        <f t="shared" si="243"/>
        <v>18.563818196230933</v>
      </c>
      <c r="Q623" s="80"/>
      <c r="S623" s="449" t="s">
        <v>292</v>
      </c>
      <c r="T623" s="377">
        <f>0.2*0.2*0.4</f>
        <v>1.6000000000000004E-2</v>
      </c>
      <c r="U623" s="432">
        <v>45</v>
      </c>
      <c r="V623" s="432">
        <f t="shared" si="254"/>
        <v>0.7200000000000002</v>
      </c>
      <c r="W623" s="432">
        <f t="shared" si="244"/>
        <v>7.2000000000000022E-2</v>
      </c>
      <c r="X623" s="432">
        <f t="shared" si="245"/>
        <v>0.79200000000000026</v>
      </c>
      <c r="Y623" s="478">
        <f t="shared" si="246"/>
        <v>6.3360000000000027E-2</v>
      </c>
      <c r="Z623" s="478">
        <f t="shared" si="247"/>
        <v>0.85536000000000034</v>
      </c>
      <c r="AA623" s="478">
        <f t="shared" si="248"/>
        <v>2.5660800000000008E-2</v>
      </c>
      <c r="AB623" s="478">
        <f t="shared" si="249"/>
        <v>0.88102080000000038</v>
      </c>
      <c r="AC623" s="478">
        <f t="shared" si="250"/>
        <v>0.15858374400000005</v>
      </c>
      <c r="AD623" s="478">
        <f t="shared" si="251"/>
        <v>1.0396045440000004</v>
      </c>
      <c r="AE623" s="399">
        <v>18.786347179776005</v>
      </c>
      <c r="AF623" s="502">
        <f t="shared" si="252"/>
        <v>19.530371893256728</v>
      </c>
      <c r="AG623" s="66"/>
      <c r="AI623" s="504">
        <f t="shared" si="253"/>
        <v>-0.96655369702579463</v>
      </c>
      <c r="AJ623" s="362" t="s">
        <v>292</v>
      </c>
      <c r="AK623" s="377">
        <f>0.2*0.2*0.4</f>
        <v>1.6000000000000004E-2</v>
      </c>
      <c r="AL623" s="432"/>
      <c r="AM623" s="432"/>
      <c r="AN623" s="432"/>
      <c r="AO623" s="432"/>
      <c r="AP623" s="432"/>
      <c r="AQ623" s="432"/>
      <c r="AR623" s="432"/>
      <c r="AS623" s="432"/>
      <c r="AT623" s="432"/>
      <c r="AU623" s="432"/>
      <c r="AV623" s="399">
        <f>15*AU623</f>
        <v>0</v>
      </c>
      <c r="AW623" s="432"/>
      <c r="AX623" s="80"/>
    </row>
    <row r="624" spans="1:50" ht="34" customHeight="1">
      <c r="A624" s="528" t="s">
        <v>814</v>
      </c>
      <c r="B624" s="372" t="s">
        <v>792</v>
      </c>
      <c r="C624" s="373" t="s">
        <v>4</v>
      </c>
      <c r="D624" s="378">
        <v>1</v>
      </c>
      <c r="E624" s="10">
        <v>0</v>
      </c>
      <c r="F624" s="10">
        <f t="shared" ref="F624:F627" si="321">E624*D624</f>
        <v>0</v>
      </c>
      <c r="G624" s="10"/>
      <c r="H624" s="10"/>
      <c r="I624" s="10"/>
      <c r="J624" s="10"/>
      <c r="K624" s="65"/>
      <c r="L624" s="10"/>
      <c r="M624" s="10"/>
      <c r="N624" s="10"/>
      <c r="O624" s="407">
        <v>1</v>
      </c>
      <c r="P624" s="414"/>
      <c r="Q624" s="66" t="s">
        <v>803</v>
      </c>
      <c r="S624" s="449" t="s">
        <v>4</v>
      </c>
      <c r="T624" s="378">
        <v>1</v>
      </c>
      <c r="U624" s="432"/>
      <c r="V624" s="432">
        <f t="shared" si="254"/>
        <v>0</v>
      </c>
      <c r="W624" s="432">
        <f t="shared" si="244"/>
        <v>0</v>
      </c>
      <c r="X624" s="432">
        <f t="shared" si="245"/>
        <v>0</v>
      </c>
      <c r="Y624" s="478">
        <f t="shared" si="246"/>
        <v>0</v>
      </c>
      <c r="Z624" s="478">
        <f t="shared" si="247"/>
        <v>0</v>
      </c>
      <c r="AA624" s="478">
        <f t="shared" si="248"/>
        <v>0</v>
      </c>
      <c r="AB624" s="478">
        <f t="shared" si="249"/>
        <v>0</v>
      </c>
      <c r="AC624" s="478">
        <f t="shared" si="250"/>
        <v>0</v>
      </c>
      <c r="AD624" s="478">
        <f t="shared" si="251"/>
        <v>0</v>
      </c>
      <c r="AE624" s="407">
        <v>1</v>
      </c>
      <c r="AF624" s="502">
        <f t="shared" si="252"/>
        <v>0</v>
      </c>
      <c r="AG624" s="66" t="s">
        <v>803</v>
      </c>
      <c r="AI624" s="504">
        <f t="shared" si="253"/>
        <v>0</v>
      </c>
      <c r="AJ624" s="373" t="s">
        <v>4</v>
      </c>
      <c r="AK624" s="378">
        <v>1</v>
      </c>
      <c r="AL624" s="432"/>
      <c r="AM624" s="432"/>
      <c r="AN624" s="432"/>
      <c r="AO624" s="432"/>
      <c r="AP624" s="432"/>
      <c r="AQ624" s="432"/>
      <c r="AR624" s="432"/>
      <c r="AS624" s="432"/>
      <c r="AT624" s="432"/>
      <c r="AU624" s="432"/>
      <c r="AV624" s="407">
        <v>1</v>
      </c>
      <c r="AW624" s="432"/>
      <c r="AX624" s="66" t="s">
        <v>803</v>
      </c>
    </row>
    <row r="625" spans="1:50" ht="33" customHeight="1">
      <c r="A625" s="528" t="s">
        <v>815</v>
      </c>
      <c r="B625" s="372" t="s">
        <v>793</v>
      </c>
      <c r="C625" s="373" t="s">
        <v>4</v>
      </c>
      <c r="D625" s="378">
        <v>1</v>
      </c>
      <c r="E625" s="10">
        <v>165.9</v>
      </c>
      <c r="F625" s="10">
        <f t="shared" si="321"/>
        <v>165.9</v>
      </c>
      <c r="G625" s="10">
        <f t="shared" ref="G625:G633" si="322">F625*$G$4</f>
        <v>16.59</v>
      </c>
      <c r="H625" s="10">
        <f t="shared" ref="H625:H633" si="323">G625+F625</f>
        <v>182.49</v>
      </c>
      <c r="I625" s="10">
        <f t="shared" ref="I625:I633" si="324">H625*$I$4</f>
        <v>14.599200000000002</v>
      </c>
      <c r="J625" s="10">
        <f t="shared" ref="J625:J633" si="325">I625+H625</f>
        <v>197.08920000000001</v>
      </c>
      <c r="K625" s="65">
        <f t="shared" ref="K625:K633" si="326">J625*$K$4</f>
        <v>5.9126760000000003</v>
      </c>
      <c r="L625" s="10">
        <f t="shared" ref="L625:L633" si="327">J625+K625</f>
        <v>203.00187600000001</v>
      </c>
      <c r="M625" s="10">
        <f t="shared" ref="M625:M633" si="328">L625*$M$4</f>
        <v>36.54033768</v>
      </c>
      <c r="N625" s="10">
        <f t="shared" ref="N625:N633" si="329">M625+L625</f>
        <v>239.54221368</v>
      </c>
      <c r="O625" s="407">
        <v>1</v>
      </c>
      <c r="P625" s="414">
        <f t="shared" si="243"/>
        <v>239.54221368</v>
      </c>
      <c r="Q625" s="66"/>
      <c r="S625" s="449" t="s">
        <v>4</v>
      </c>
      <c r="T625" s="378">
        <v>1</v>
      </c>
      <c r="U625" s="432">
        <v>120</v>
      </c>
      <c r="V625" s="432">
        <f t="shared" si="254"/>
        <v>120</v>
      </c>
      <c r="W625" s="432">
        <f t="shared" si="244"/>
        <v>12</v>
      </c>
      <c r="X625" s="432">
        <f t="shared" si="245"/>
        <v>132</v>
      </c>
      <c r="Y625" s="478">
        <f t="shared" si="246"/>
        <v>10.56</v>
      </c>
      <c r="Z625" s="478">
        <f t="shared" si="247"/>
        <v>142.56</v>
      </c>
      <c r="AA625" s="478">
        <f t="shared" si="248"/>
        <v>4.2767999999999997</v>
      </c>
      <c r="AB625" s="478">
        <f t="shared" si="249"/>
        <v>146.83680000000001</v>
      </c>
      <c r="AC625" s="478">
        <f t="shared" si="250"/>
        <v>26.430624000000002</v>
      </c>
      <c r="AD625" s="478">
        <f t="shared" si="251"/>
        <v>173.26742400000001</v>
      </c>
      <c r="AE625" s="407">
        <v>1</v>
      </c>
      <c r="AF625" s="502">
        <f t="shared" si="252"/>
        <v>173.26742400000001</v>
      </c>
      <c r="AG625" s="66"/>
      <c r="AI625" s="504">
        <f t="shared" si="253"/>
        <v>66.274789679999998</v>
      </c>
      <c r="AJ625" s="373" t="s">
        <v>4</v>
      </c>
      <c r="AK625" s="378">
        <v>1</v>
      </c>
      <c r="AL625" s="432"/>
      <c r="AM625" s="432"/>
      <c r="AN625" s="432"/>
      <c r="AO625" s="432"/>
      <c r="AP625" s="432"/>
      <c r="AQ625" s="432"/>
      <c r="AR625" s="432"/>
      <c r="AS625" s="432"/>
      <c r="AT625" s="432"/>
      <c r="AU625" s="432"/>
      <c r="AV625" s="407">
        <v>1</v>
      </c>
      <c r="AW625" s="432"/>
      <c r="AX625" s="66"/>
    </row>
    <row r="626" spans="1:50" ht="18.75" customHeight="1">
      <c r="A626" s="528" t="s">
        <v>816</v>
      </c>
      <c r="B626" s="372" t="s">
        <v>794</v>
      </c>
      <c r="C626" s="373" t="s">
        <v>9</v>
      </c>
      <c r="D626" s="565">
        <v>4.6400000000000006E-4</v>
      </c>
      <c r="E626" s="490">
        <f>2819*1.05</f>
        <v>2959.9500000000003</v>
      </c>
      <c r="F626" s="10">
        <f>E626*D626</f>
        <v>1.3734168000000002</v>
      </c>
      <c r="G626" s="10">
        <f t="shared" si="322"/>
        <v>0.13734168000000002</v>
      </c>
      <c r="H626" s="10">
        <f t="shared" si="323"/>
        <v>1.5107584800000002</v>
      </c>
      <c r="I626" s="10">
        <f t="shared" si="324"/>
        <v>0.12086067840000002</v>
      </c>
      <c r="J626" s="10">
        <f t="shared" si="325"/>
        <v>1.6316191584000002</v>
      </c>
      <c r="K626" s="65">
        <f t="shared" si="326"/>
        <v>4.8948574752000006E-2</v>
      </c>
      <c r="L626" s="10">
        <f t="shared" si="327"/>
        <v>1.6805677331520001</v>
      </c>
      <c r="M626" s="10">
        <f t="shared" si="328"/>
        <v>0.30250219196736</v>
      </c>
      <c r="N626" s="10">
        <f t="shared" si="329"/>
        <v>1.9830699251193602</v>
      </c>
      <c r="O626" s="407">
        <v>1</v>
      </c>
      <c r="P626" s="414">
        <f t="shared" si="243"/>
        <v>1.9830699251193602</v>
      </c>
      <c r="Q626" s="66"/>
      <c r="S626" s="449" t="s">
        <v>9</v>
      </c>
      <c r="T626" s="378">
        <v>5.7600000000000012E-4</v>
      </c>
      <c r="U626" s="432">
        <v>2670</v>
      </c>
      <c r="V626" s="432">
        <f t="shared" si="254"/>
        <v>1.5379200000000004</v>
      </c>
      <c r="W626" s="432">
        <f t="shared" si="244"/>
        <v>0.15379200000000004</v>
      </c>
      <c r="X626" s="432">
        <f t="shared" si="245"/>
        <v>1.6917120000000003</v>
      </c>
      <c r="Y626" s="478">
        <f t="shared" si="246"/>
        <v>0.13533696000000003</v>
      </c>
      <c r="Z626" s="478">
        <f t="shared" si="247"/>
        <v>1.8270489600000004</v>
      </c>
      <c r="AA626" s="478">
        <f t="shared" si="248"/>
        <v>5.4811468800000013E-2</v>
      </c>
      <c r="AB626" s="478">
        <f t="shared" si="249"/>
        <v>1.8818604288000005</v>
      </c>
      <c r="AC626" s="478">
        <f t="shared" si="250"/>
        <v>0.33873487718400008</v>
      </c>
      <c r="AD626" s="478">
        <f t="shared" si="251"/>
        <v>2.2205953059840007</v>
      </c>
      <c r="AE626" s="407">
        <v>1</v>
      </c>
      <c r="AF626" s="502">
        <f t="shared" si="252"/>
        <v>2.2205953059840007</v>
      </c>
      <c r="AG626" s="66"/>
      <c r="AI626" s="504">
        <f t="shared" si="253"/>
        <v>-0.23752538086464048</v>
      </c>
      <c r="AJ626" s="373" t="s">
        <v>9</v>
      </c>
      <c r="AK626" s="565">
        <v>4.6400000000000006E-4</v>
      </c>
      <c r="AL626" s="432"/>
      <c r="AM626" s="432"/>
      <c r="AN626" s="432"/>
      <c r="AO626" s="432"/>
      <c r="AP626" s="432"/>
      <c r="AQ626" s="432"/>
      <c r="AR626" s="432"/>
      <c r="AS626" s="432"/>
      <c r="AT626" s="432"/>
      <c r="AU626" s="432"/>
      <c r="AV626" s="407">
        <v>1</v>
      </c>
      <c r="AW626" s="432"/>
      <c r="AX626" s="66"/>
    </row>
    <row r="627" spans="1:50" ht="18.75" customHeight="1">
      <c r="A627" s="528" t="s">
        <v>817</v>
      </c>
      <c r="B627" s="372" t="s">
        <v>795</v>
      </c>
      <c r="C627" s="373" t="s">
        <v>4</v>
      </c>
      <c r="D627" s="378">
        <v>1</v>
      </c>
      <c r="E627" s="10">
        <v>1.35</v>
      </c>
      <c r="F627" s="10">
        <f t="shared" si="321"/>
        <v>1.35</v>
      </c>
      <c r="G627" s="10">
        <f t="shared" si="322"/>
        <v>0.13500000000000001</v>
      </c>
      <c r="H627" s="10">
        <f t="shared" si="323"/>
        <v>1.4850000000000001</v>
      </c>
      <c r="I627" s="10">
        <f t="shared" si="324"/>
        <v>0.11880000000000002</v>
      </c>
      <c r="J627" s="10">
        <f t="shared" si="325"/>
        <v>1.6038000000000001</v>
      </c>
      <c r="K627" s="65">
        <f t="shared" si="326"/>
        <v>4.8114000000000004E-2</v>
      </c>
      <c r="L627" s="10">
        <f t="shared" si="327"/>
        <v>1.6519140000000001</v>
      </c>
      <c r="M627" s="10">
        <f t="shared" si="328"/>
        <v>0.29734452</v>
      </c>
      <c r="N627" s="10">
        <f t="shared" si="329"/>
        <v>1.9492585200000001</v>
      </c>
      <c r="O627" s="407">
        <v>15</v>
      </c>
      <c r="P627" s="414">
        <f t="shared" si="243"/>
        <v>29.238877800000001</v>
      </c>
      <c r="Q627" s="66"/>
      <c r="S627" s="449" t="s">
        <v>4</v>
      </c>
      <c r="T627" s="378">
        <v>1</v>
      </c>
      <c r="U627" s="432">
        <v>0.5</v>
      </c>
      <c r="V627" s="432">
        <f t="shared" si="254"/>
        <v>0.5</v>
      </c>
      <c r="W627" s="432">
        <f t="shared" si="244"/>
        <v>0.05</v>
      </c>
      <c r="X627" s="432">
        <f t="shared" si="245"/>
        <v>0.55000000000000004</v>
      </c>
      <c r="Y627" s="478">
        <f t="shared" si="246"/>
        <v>4.4000000000000004E-2</v>
      </c>
      <c r="Z627" s="478">
        <f t="shared" si="247"/>
        <v>0.59400000000000008</v>
      </c>
      <c r="AA627" s="478">
        <f t="shared" si="248"/>
        <v>1.7820000000000003E-2</v>
      </c>
      <c r="AB627" s="478">
        <f t="shared" si="249"/>
        <v>0.61182000000000003</v>
      </c>
      <c r="AC627" s="478">
        <f t="shared" si="250"/>
        <v>0.11012760000000001</v>
      </c>
      <c r="AD627" s="478">
        <f t="shared" si="251"/>
        <v>0.72194760000000002</v>
      </c>
      <c r="AE627" s="407">
        <v>15</v>
      </c>
      <c r="AF627" s="502">
        <f t="shared" si="252"/>
        <v>10.829214</v>
      </c>
      <c r="AG627" s="66"/>
      <c r="AI627" s="504">
        <f t="shared" si="253"/>
        <v>18.409663800000001</v>
      </c>
      <c r="AJ627" s="373" t="s">
        <v>4</v>
      </c>
      <c r="AK627" s="378">
        <v>1</v>
      </c>
      <c r="AL627" s="432"/>
      <c r="AM627" s="432"/>
      <c r="AN627" s="432"/>
      <c r="AO627" s="432"/>
      <c r="AP627" s="432"/>
      <c r="AQ627" s="432"/>
      <c r="AR627" s="432"/>
      <c r="AS627" s="432"/>
      <c r="AT627" s="432"/>
      <c r="AU627" s="432"/>
      <c r="AV627" s="407">
        <v>15</v>
      </c>
      <c r="AW627" s="432"/>
      <c r="AX627" s="66"/>
    </row>
    <row r="628" spans="1:50" ht="18.75" customHeight="1">
      <c r="A628" s="528" t="s">
        <v>818</v>
      </c>
      <c r="B628" s="374" t="s">
        <v>796</v>
      </c>
      <c r="C628" s="373" t="s">
        <v>292</v>
      </c>
      <c r="D628" s="379">
        <v>1.4240000000000004E-3</v>
      </c>
      <c r="E628" s="10">
        <f>125*1.05</f>
        <v>131.25</v>
      </c>
      <c r="F628" s="10">
        <f>E628*D628</f>
        <v>0.18690000000000004</v>
      </c>
      <c r="G628" s="10">
        <f t="shared" si="322"/>
        <v>1.8690000000000005E-2</v>
      </c>
      <c r="H628" s="10">
        <f t="shared" si="323"/>
        <v>0.20559000000000005</v>
      </c>
      <c r="I628" s="10">
        <f t="shared" si="324"/>
        <v>1.6447200000000006E-2</v>
      </c>
      <c r="J628" s="10">
        <f t="shared" si="325"/>
        <v>0.22203720000000005</v>
      </c>
      <c r="K628" s="65">
        <f t="shared" si="326"/>
        <v>6.6611160000000008E-3</v>
      </c>
      <c r="L628" s="10">
        <f t="shared" si="327"/>
        <v>0.22869831600000004</v>
      </c>
      <c r="M628" s="10">
        <f t="shared" si="328"/>
        <v>4.1165696880000005E-2</v>
      </c>
      <c r="N628" s="10">
        <f t="shared" si="329"/>
        <v>0.26986401288000006</v>
      </c>
      <c r="O628" s="407">
        <v>1</v>
      </c>
      <c r="P628" s="414">
        <f t="shared" si="243"/>
        <v>0.26986401288000006</v>
      </c>
      <c r="Q628" s="66"/>
      <c r="S628" s="449" t="s">
        <v>292</v>
      </c>
      <c r="T628" s="379">
        <v>5.7600000000000012E-4</v>
      </c>
      <c r="U628" s="432">
        <v>100</v>
      </c>
      <c r="V628" s="432">
        <f t="shared" si="254"/>
        <v>5.7600000000000012E-2</v>
      </c>
      <c r="W628" s="432">
        <f t="shared" si="244"/>
        <v>5.7600000000000012E-3</v>
      </c>
      <c r="X628" s="432">
        <f t="shared" si="245"/>
        <v>6.3360000000000014E-2</v>
      </c>
      <c r="Y628" s="478">
        <f t="shared" si="246"/>
        <v>5.0688000000000009E-3</v>
      </c>
      <c r="Z628" s="478">
        <f t="shared" si="247"/>
        <v>6.8428800000000012E-2</v>
      </c>
      <c r="AA628" s="478">
        <f t="shared" si="248"/>
        <v>2.0528640000000002E-3</v>
      </c>
      <c r="AB628" s="478">
        <f t="shared" si="249"/>
        <v>7.0481664000000013E-2</v>
      </c>
      <c r="AC628" s="478">
        <f t="shared" si="250"/>
        <v>1.2686699520000002E-2</v>
      </c>
      <c r="AD628" s="478">
        <f t="shared" si="251"/>
        <v>8.316836352000001E-2</v>
      </c>
      <c r="AE628" s="407">
        <v>1</v>
      </c>
      <c r="AF628" s="502">
        <f t="shared" si="252"/>
        <v>8.316836352000001E-2</v>
      </c>
      <c r="AG628" s="66"/>
      <c r="AI628" s="504">
        <f t="shared" si="253"/>
        <v>0.18669564936000005</v>
      </c>
      <c r="AJ628" s="373" t="s">
        <v>292</v>
      </c>
      <c r="AK628" s="379">
        <v>1.4240000000000004E-3</v>
      </c>
      <c r="AL628" s="432"/>
      <c r="AM628" s="432"/>
      <c r="AN628" s="432"/>
      <c r="AO628" s="432"/>
      <c r="AP628" s="432"/>
      <c r="AQ628" s="432"/>
      <c r="AR628" s="432"/>
      <c r="AS628" s="432"/>
      <c r="AT628" s="432"/>
      <c r="AU628" s="432"/>
      <c r="AV628" s="407">
        <v>1</v>
      </c>
      <c r="AW628" s="432"/>
      <c r="AX628" s="66"/>
    </row>
    <row r="629" spans="1:50" ht="19.5" customHeight="1" thickBot="1">
      <c r="A629" s="526" t="s">
        <v>819</v>
      </c>
      <c r="B629" s="376" t="s">
        <v>797</v>
      </c>
      <c r="C629" s="363" t="s">
        <v>292</v>
      </c>
      <c r="D629" s="389">
        <v>2.4000000000000007E-3</v>
      </c>
      <c r="E629" s="81">
        <f>98*1.05</f>
        <v>102.9</v>
      </c>
      <c r="F629" s="10">
        <f>E629*D629</f>
        <v>0.24696000000000007</v>
      </c>
      <c r="G629" s="81">
        <f t="shared" si="322"/>
        <v>2.469600000000001E-2</v>
      </c>
      <c r="H629" s="81">
        <f t="shared" si="323"/>
        <v>0.27165600000000006</v>
      </c>
      <c r="I629" s="81">
        <f t="shared" si="324"/>
        <v>2.1732480000000005E-2</v>
      </c>
      <c r="J629" s="81">
        <f t="shared" si="325"/>
        <v>0.29338848000000006</v>
      </c>
      <c r="K629" s="115">
        <f t="shared" si="326"/>
        <v>8.8016544000000009E-3</v>
      </c>
      <c r="L629" s="81">
        <f t="shared" si="327"/>
        <v>0.30219013440000009</v>
      </c>
      <c r="M629" s="81">
        <f t="shared" si="328"/>
        <v>5.4394224192000011E-2</v>
      </c>
      <c r="N629" s="81">
        <f t="shared" si="329"/>
        <v>0.35658435859200011</v>
      </c>
      <c r="O629" s="401">
        <v>1</v>
      </c>
      <c r="P629" s="415">
        <f t="shared" si="243"/>
        <v>0.35658435859200011</v>
      </c>
      <c r="Q629" s="72"/>
      <c r="S629" s="449" t="s">
        <v>292</v>
      </c>
      <c r="T629" s="389">
        <v>2.9760000000000008E-3</v>
      </c>
      <c r="U629" s="432">
        <v>50</v>
      </c>
      <c r="V629" s="432">
        <f t="shared" si="254"/>
        <v>0.14880000000000004</v>
      </c>
      <c r="W629" s="432">
        <f t="shared" si="244"/>
        <v>1.4880000000000004E-2</v>
      </c>
      <c r="X629" s="432">
        <f t="shared" si="245"/>
        <v>0.16368000000000005</v>
      </c>
      <c r="Y629" s="478">
        <f t="shared" si="246"/>
        <v>1.3094400000000004E-2</v>
      </c>
      <c r="Z629" s="478">
        <f t="shared" si="247"/>
        <v>0.17677440000000005</v>
      </c>
      <c r="AA629" s="478">
        <f t="shared" si="248"/>
        <v>5.3032320000000015E-3</v>
      </c>
      <c r="AB629" s="478">
        <f t="shared" si="249"/>
        <v>0.18207763200000004</v>
      </c>
      <c r="AC629" s="478">
        <f t="shared" si="250"/>
        <v>3.2773973760000005E-2</v>
      </c>
      <c r="AD629" s="478">
        <f t="shared" si="251"/>
        <v>0.21485160576000006</v>
      </c>
      <c r="AE629" s="401">
        <v>1</v>
      </c>
      <c r="AF629" s="502">
        <f t="shared" si="252"/>
        <v>0.21485160576000006</v>
      </c>
      <c r="AG629" s="66"/>
      <c r="AI629" s="504">
        <f t="shared" si="253"/>
        <v>0.14173275283200004</v>
      </c>
      <c r="AJ629" s="363" t="s">
        <v>292</v>
      </c>
      <c r="AK629" s="389">
        <v>2.4000000000000007E-3</v>
      </c>
      <c r="AL629" s="432"/>
      <c r="AM629" s="432"/>
      <c r="AN629" s="432"/>
      <c r="AO629" s="432"/>
      <c r="AP629" s="432"/>
      <c r="AQ629" s="432"/>
      <c r="AR629" s="432"/>
      <c r="AS629" s="432"/>
      <c r="AT629" s="432"/>
      <c r="AU629" s="432"/>
      <c r="AV629" s="401">
        <v>1</v>
      </c>
      <c r="AW629" s="432"/>
      <c r="AX629" s="72"/>
    </row>
    <row r="630" spans="1:50" ht="35.25" customHeight="1" thickBot="1">
      <c r="A630" s="547">
        <v>214</v>
      </c>
      <c r="B630" s="313" t="s">
        <v>799</v>
      </c>
      <c r="C630" s="362" t="s">
        <v>292</v>
      </c>
      <c r="D630" s="375">
        <v>2E-3</v>
      </c>
      <c r="E630" s="8">
        <f>F630/D630</f>
        <v>65</v>
      </c>
      <c r="F630" s="8">
        <v>0.13</v>
      </c>
      <c r="G630" s="8">
        <f t="shared" si="322"/>
        <v>1.3000000000000001E-2</v>
      </c>
      <c r="H630" s="8">
        <f t="shared" si="323"/>
        <v>0.14300000000000002</v>
      </c>
      <c r="I630" s="8">
        <f t="shared" si="324"/>
        <v>1.1440000000000002E-2</v>
      </c>
      <c r="J630" s="8">
        <f t="shared" si="325"/>
        <v>0.15444000000000002</v>
      </c>
      <c r="K630" s="79">
        <f t="shared" si="326"/>
        <v>4.6332000000000005E-3</v>
      </c>
      <c r="L630" s="8">
        <f t="shared" si="327"/>
        <v>0.15907320000000003</v>
      </c>
      <c r="M630" s="8">
        <f t="shared" si="328"/>
        <v>2.8633176000000003E-2</v>
      </c>
      <c r="N630" s="8">
        <f t="shared" si="329"/>
        <v>0.18770637600000004</v>
      </c>
      <c r="O630" s="400">
        <f>N630*O631</f>
        <v>429.84760104000009</v>
      </c>
      <c r="P630" s="400">
        <f t="shared" si="243"/>
        <v>80.685135423512264</v>
      </c>
      <c r="Q630" s="80"/>
      <c r="S630" s="449" t="s">
        <v>292</v>
      </c>
      <c r="T630" s="375">
        <v>2E-3</v>
      </c>
      <c r="U630" s="432">
        <v>35</v>
      </c>
      <c r="V630" s="432">
        <f t="shared" si="254"/>
        <v>7.0000000000000007E-2</v>
      </c>
      <c r="W630" s="432">
        <f t="shared" si="244"/>
        <v>7.000000000000001E-3</v>
      </c>
      <c r="X630" s="432">
        <f t="shared" si="245"/>
        <v>7.7000000000000013E-2</v>
      </c>
      <c r="Y630" s="478">
        <f t="shared" si="246"/>
        <v>6.1600000000000014E-3</v>
      </c>
      <c r="Z630" s="478">
        <f t="shared" si="247"/>
        <v>8.3160000000000012E-2</v>
      </c>
      <c r="AA630" s="478">
        <f t="shared" si="248"/>
        <v>2.4948000000000001E-3</v>
      </c>
      <c r="AB630" s="478">
        <f t="shared" si="249"/>
        <v>8.5654800000000017E-2</v>
      </c>
      <c r="AC630" s="478">
        <f t="shared" si="250"/>
        <v>1.5417864000000003E-2</v>
      </c>
      <c r="AD630" s="478">
        <f t="shared" si="251"/>
        <v>0.10107266400000002</v>
      </c>
      <c r="AE630" s="400">
        <v>429.84760104000009</v>
      </c>
      <c r="AF630" s="502">
        <f t="shared" si="252"/>
        <v>43.445842151121987</v>
      </c>
      <c r="AG630" s="66"/>
      <c r="AI630" s="504">
        <f t="shared" si="253"/>
        <v>37.239293272390277</v>
      </c>
      <c r="AJ630" s="362" t="s">
        <v>292</v>
      </c>
      <c r="AK630" s="375">
        <v>2E-3</v>
      </c>
      <c r="AL630" s="432"/>
      <c r="AM630" s="432"/>
      <c r="AN630" s="432"/>
      <c r="AO630" s="432"/>
      <c r="AP630" s="432"/>
      <c r="AQ630" s="432"/>
      <c r="AR630" s="432"/>
      <c r="AS630" s="432"/>
      <c r="AT630" s="432"/>
      <c r="AU630" s="432"/>
      <c r="AV630" s="400">
        <f>AU630*AV631</f>
        <v>0</v>
      </c>
      <c r="AW630" s="432"/>
      <c r="AX630" s="80"/>
    </row>
    <row r="631" spans="1:50" ht="18.75" customHeight="1">
      <c r="A631" s="528" t="s">
        <v>758</v>
      </c>
      <c r="B631" s="372" t="s">
        <v>798</v>
      </c>
      <c r="C631" s="373" t="s">
        <v>4</v>
      </c>
      <c r="D631" s="387">
        <v>1</v>
      </c>
      <c r="E631" s="10">
        <f>0.72*1.05</f>
        <v>0.75600000000000001</v>
      </c>
      <c r="F631" s="8">
        <f>E631*D631</f>
        <v>0.75600000000000001</v>
      </c>
      <c r="G631" s="10">
        <f t="shared" si="322"/>
        <v>7.5600000000000001E-2</v>
      </c>
      <c r="H631" s="10">
        <f t="shared" si="323"/>
        <v>0.83160000000000001</v>
      </c>
      <c r="I631" s="10">
        <f t="shared" si="324"/>
        <v>6.6528000000000004E-2</v>
      </c>
      <c r="J631" s="10">
        <f t="shared" si="325"/>
        <v>0.89812800000000004</v>
      </c>
      <c r="K631" s="65">
        <f t="shared" si="326"/>
        <v>2.694384E-2</v>
      </c>
      <c r="L631" s="10">
        <f t="shared" si="327"/>
        <v>0.92507184000000009</v>
      </c>
      <c r="M631" s="10">
        <f t="shared" si="328"/>
        <v>0.16651293120000002</v>
      </c>
      <c r="N631" s="10">
        <f t="shared" si="329"/>
        <v>1.0915847712000002</v>
      </c>
      <c r="O631" s="414">
        <v>2290</v>
      </c>
      <c r="P631" s="414">
        <f t="shared" si="243"/>
        <v>2499.7291260480006</v>
      </c>
      <c r="Q631" s="66"/>
      <c r="S631" s="449" t="s">
        <v>4</v>
      </c>
      <c r="T631" s="387">
        <v>1</v>
      </c>
      <c r="U631" s="432">
        <v>0.5</v>
      </c>
      <c r="V631" s="432">
        <f t="shared" si="254"/>
        <v>0.5</v>
      </c>
      <c r="W631" s="432">
        <f t="shared" si="244"/>
        <v>0.05</v>
      </c>
      <c r="X631" s="432">
        <f t="shared" si="245"/>
        <v>0.55000000000000004</v>
      </c>
      <c r="Y631" s="478">
        <f t="shared" si="246"/>
        <v>4.4000000000000004E-2</v>
      </c>
      <c r="Z631" s="478">
        <f t="shared" si="247"/>
        <v>0.59400000000000008</v>
      </c>
      <c r="AA631" s="478">
        <f t="shared" si="248"/>
        <v>1.7820000000000003E-2</v>
      </c>
      <c r="AB631" s="478">
        <f t="shared" si="249"/>
        <v>0.61182000000000003</v>
      </c>
      <c r="AC631" s="478">
        <f t="shared" si="250"/>
        <v>0.11012760000000001</v>
      </c>
      <c r="AD631" s="478">
        <f t="shared" si="251"/>
        <v>0.72194760000000002</v>
      </c>
      <c r="AE631" s="414">
        <v>2290</v>
      </c>
      <c r="AF631" s="502">
        <f t="shared" si="252"/>
        <v>1653.260004</v>
      </c>
      <c r="AG631" s="66"/>
      <c r="AI631" s="504">
        <f t="shared" si="253"/>
        <v>846.4691220480006</v>
      </c>
      <c r="AJ631" s="373" t="s">
        <v>4</v>
      </c>
      <c r="AK631" s="387">
        <v>1</v>
      </c>
      <c r="AL631" s="432"/>
      <c r="AM631" s="432"/>
      <c r="AN631" s="432"/>
      <c r="AO631" s="432"/>
      <c r="AP631" s="432"/>
      <c r="AQ631" s="432"/>
      <c r="AR631" s="432"/>
      <c r="AS631" s="432"/>
      <c r="AT631" s="432"/>
      <c r="AU631" s="432"/>
      <c r="AV631" s="414">
        <v>2290</v>
      </c>
      <c r="AW631" s="432"/>
      <c r="AX631" s="66"/>
    </row>
    <row r="632" spans="1:50" ht="18.75" customHeight="1">
      <c r="A632" s="528" t="s">
        <v>759</v>
      </c>
      <c r="B632" s="372" t="s">
        <v>796</v>
      </c>
      <c r="C632" s="373" t="s">
        <v>292</v>
      </c>
      <c r="D632" s="387">
        <v>7.0199999999999985E-5</v>
      </c>
      <c r="E632" s="10">
        <f>125*1.05</f>
        <v>131.25</v>
      </c>
      <c r="F632" s="10">
        <f>E632*D632</f>
        <v>9.213749999999998E-3</v>
      </c>
      <c r="G632" s="10">
        <f t="shared" si="322"/>
        <v>9.2137499999999989E-4</v>
      </c>
      <c r="H632" s="10">
        <f t="shared" si="323"/>
        <v>1.0135124999999998E-2</v>
      </c>
      <c r="I632" s="10">
        <f t="shared" si="324"/>
        <v>8.1080999999999992E-4</v>
      </c>
      <c r="J632" s="10">
        <f t="shared" si="325"/>
        <v>1.0945934999999999E-2</v>
      </c>
      <c r="K632" s="65">
        <f t="shared" si="326"/>
        <v>3.2837804999999996E-4</v>
      </c>
      <c r="L632" s="10">
        <f t="shared" si="327"/>
        <v>1.1274313049999998E-2</v>
      </c>
      <c r="M632" s="10">
        <f t="shared" si="328"/>
        <v>2.0293763489999997E-3</v>
      </c>
      <c r="N632" s="10">
        <f t="shared" si="329"/>
        <v>1.3303689398999998E-2</v>
      </c>
      <c r="O632" s="414">
        <f>O631*N631</f>
        <v>2499.7291260480006</v>
      </c>
      <c r="P632" s="414">
        <f t="shared" si="243"/>
        <v>33.255619874576318</v>
      </c>
      <c r="Q632" s="66"/>
      <c r="S632" s="449" t="s">
        <v>292</v>
      </c>
      <c r="T632" s="387">
        <v>7.0199999999999985E-5</v>
      </c>
      <c r="U632" s="432">
        <v>100</v>
      </c>
      <c r="V632" s="432">
        <f t="shared" si="254"/>
        <v>7.0199999999999985E-3</v>
      </c>
      <c r="W632" s="432">
        <f t="shared" si="244"/>
        <v>7.0199999999999993E-4</v>
      </c>
      <c r="X632" s="432">
        <f t="shared" si="245"/>
        <v>7.721999999999998E-3</v>
      </c>
      <c r="Y632" s="478">
        <f t="shared" si="246"/>
        <v>6.1775999999999986E-4</v>
      </c>
      <c r="Z632" s="478">
        <f t="shared" si="247"/>
        <v>8.3397599999999981E-3</v>
      </c>
      <c r="AA632" s="478">
        <f t="shared" si="248"/>
        <v>2.5019279999999994E-4</v>
      </c>
      <c r="AB632" s="478">
        <f t="shared" si="249"/>
        <v>8.5899527999999982E-3</v>
      </c>
      <c r="AC632" s="478">
        <f t="shared" si="250"/>
        <v>1.5461915039999996E-3</v>
      </c>
      <c r="AD632" s="478">
        <f t="shared" si="251"/>
        <v>1.0136144303999998E-2</v>
      </c>
      <c r="AE632" s="414">
        <v>1764.1317530182498</v>
      </c>
      <c r="AF632" s="502">
        <f t="shared" si="252"/>
        <v>17.881494019861464</v>
      </c>
      <c r="AG632" s="66"/>
      <c r="AI632" s="504">
        <f t="shared" si="253"/>
        <v>15.374125854714855</v>
      </c>
      <c r="AJ632" s="373" t="s">
        <v>292</v>
      </c>
      <c r="AK632" s="387">
        <v>7.0199999999999985E-5</v>
      </c>
      <c r="AL632" s="432"/>
      <c r="AM632" s="432"/>
      <c r="AN632" s="432"/>
      <c r="AO632" s="432"/>
      <c r="AP632" s="432"/>
      <c r="AQ632" s="432"/>
      <c r="AR632" s="432"/>
      <c r="AS632" s="432"/>
      <c r="AT632" s="432"/>
      <c r="AU632" s="432"/>
      <c r="AV632" s="414">
        <f>AV631*AU631</f>
        <v>0</v>
      </c>
      <c r="AW632" s="432"/>
      <c r="AX632" s="66"/>
    </row>
    <row r="633" spans="1:50" ht="17.25" customHeight="1" thickBot="1">
      <c r="A633" s="526" t="s">
        <v>760</v>
      </c>
      <c r="B633" s="380" t="s">
        <v>797</v>
      </c>
      <c r="C633" s="363" t="s">
        <v>292</v>
      </c>
      <c r="D633" s="388">
        <v>3.9390000000000003E-4</v>
      </c>
      <c r="E633" s="81">
        <f>98*1.05</f>
        <v>102.9</v>
      </c>
      <c r="F633" s="10">
        <f>E633*D633</f>
        <v>4.0532310000000009E-2</v>
      </c>
      <c r="G633" s="81">
        <f t="shared" si="322"/>
        <v>4.0532310000000009E-3</v>
      </c>
      <c r="H633" s="81">
        <f t="shared" si="323"/>
        <v>4.4585541000000006E-2</v>
      </c>
      <c r="I633" s="81">
        <f t="shared" si="324"/>
        <v>3.5668432800000007E-3</v>
      </c>
      <c r="J633" s="81">
        <f t="shared" si="325"/>
        <v>4.8152384280000009E-2</v>
      </c>
      <c r="K633" s="115">
        <f t="shared" si="326"/>
        <v>1.4445715284000001E-3</v>
      </c>
      <c r="L633" s="81">
        <f t="shared" si="327"/>
        <v>4.9596955808400012E-2</v>
      </c>
      <c r="M633" s="81">
        <f t="shared" si="328"/>
        <v>8.9274520455120011E-3</v>
      </c>
      <c r="N633" s="81">
        <f t="shared" si="329"/>
        <v>5.8524407853912011E-2</v>
      </c>
      <c r="O633" s="414">
        <f>O632*N632</f>
        <v>33.255619874576318</v>
      </c>
      <c r="P633" s="415">
        <f t="shared" si="243"/>
        <v>1.9462654609743666</v>
      </c>
      <c r="Q633" s="72"/>
      <c r="S633" s="449" t="s">
        <v>292</v>
      </c>
      <c r="T633" s="388">
        <v>3.9390000000000003E-4</v>
      </c>
      <c r="U633" s="432">
        <v>50</v>
      </c>
      <c r="V633" s="432">
        <f t="shared" si="254"/>
        <v>1.9695000000000001E-2</v>
      </c>
      <c r="W633" s="432">
        <f t="shared" si="244"/>
        <v>1.9695000000000003E-3</v>
      </c>
      <c r="X633" s="432">
        <f t="shared" si="245"/>
        <v>2.16645E-2</v>
      </c>
      <c r="Y633" s="478">
        <f t="shared" si="246"/>
        <v>1.7331600000000001E-3</v>
      </c>
      <c r="Z633" s="478">
        <f t="shared" si="247"/>
        <v>2.3397660000000001E-2</v>
      </c>
      <c r="AA633" s="478">
        <f t="shared" si="248"/>
        <v>7.0192979999999996E-4</v>
      </c>
      <c r="AB633" s="478">
        <f t="shared" si="249"/>
        <v>2.4099589800000001E-2</v>
      </c>
      <c r="AC633" s="478">
        <f t="shared" si="250"/>
        <v>4.337926164E-3</v>
      </c>
      <c r="AD633" s="478">
        <f t="shared" si="251"/>
        <v>2.8437515964000001E-2</v>
      </c>
      <c r="AE633" s="415">
        <v>128.55065341462344</v>
      </c>
      <c r="AF633" s="502">
        <f t="shared" si="252"/>
        <v>3.6556612586609853</v>
      </c>
      <c r="AG633" s="66"/>
      <c r="AI633" s="504">
        <f t="shared" si="253"/>
        <v>-1.7093957976866188</v>
      </c>
      <c r="AJ633" s="363" t="s">
        <v>292</v>
      </c>
      <c r="AK633" s="388">
        <v>3.9390000000000003E-4</v>
      </c>
      <c r="AL633" s="432"/>
      <c r="AM633" s="432"/>
      <c r="AN633" s="432"/>
      <c r="AO633" s="432"/>
      <c r="AP633" s="432"/>
      <c r="AQ633" s="432"/>
      <c r="AR633" s="432"/>
      <c r="AS633" s="432"/>
      <c r="AT633" s="432"/>
      <c r="AU633" s="432"/>
      <c r="AV633" s="414">
        <f>AV632*AU632</f>
        <v>0</v>
      </c>
      <c r="AW633" s="432"/>
      <c r="AX633" s="72"/>
    </row>
    <row r="634" spans="1:50" ht="21" customHeight="1" thickBot="1">
      <c r="A634" s="554"/>
      <c r="B634" s="201" t="s">
        <v>626</v>
      </c>
      <c r="C634" s="202"/>
      <c r="D634" s="203"/>
      <c r="E634" s="204"/>
      <c r="F634" s="205"/>
      <c r="G634" s="203"/>
      <c r="H634" s="203"/>
      <c r="I634" s="203"/>
      <c r="J634" s="203"/>
      <c r="K634" s="206"/>
      <c r="L634" s="203"/>
      <c r="M634" s="203"/>
      <c r="N634" s="203"/>
      <c r="O634" s="424"/>
      <c r="P634" s="424"/>
      <c r="Q634" s="207"/>
      <c r="S634" s="538"/>
      <c r="T634" s="539"/>
      <c r="U634" s="435"/>
      <c r="V634" s="432">
        <f t="shared" si="254"/>
        <v>0</v>
      </c>
      <c r="W634" s="432">
        <f t="shared" si="244"/>
        <v>0</v>
      </c>
      <c r="X634" s="432">
        <f t="shared" si="245"/>
        <v>0</v>
      </c>
      <c r="Y634" s="478">
        <f t="shared" si="246"/>
        <v>0</v>
      </c>
      <c r="Z634" s="478">
        <f t="shared" si="247"/>
        <v>0</v>
      </c>
      <c r="AA634" s="478">
        <f t="shared" si="248"/>
        <v>0</v>
      </c>
      <c r="AB634" s="478">
        <f t="shared" si="249"/>
        <v>0</v>
      </c>
      <c r="AC634" s="478">
        <f t="shared" si="250"/>
        <v>0</v>
      </c>
      <c r="AD634" s="478">
        <f t="shared" si="251"/>
        <v>0</v>
      </c>
      <c r="AE634" s="424"/>
      <c r="AF634" s="502">
        <f t="shared" si="252"/>
        <v>0</v>
      </c>
      <c r="AG634" s="474"/>
      <c r="AI634" s="504">
        <f t="shared" si="253"/>
        <v>0</v>
      </c>
      <c r="AJ634" s="202"/>
      <c r="AK634" s="203"/>
      <c r="AL634" s="432"/>
      <c r="AM634" s="432"/>
      <c r="AN634" s="432"/>
      <c r="AO634" s="432"/>
      <c r="AP634" s="432"/>
      <c r="AQ634" s="432"/>
      <c r="AR634" s="432"/>
      <c r="AS634" s="432"/>
      <c r="AT634" s="432"/>
      <c r="AU634" s="432"/>
      <c r="AV634" s="424"/>
      <c r="AW634" s="432"/>
      <c r="AX634" s="207"/>
    </row>
    <row r="635" spans="1:50" ht="39" customHeight="1" thickBot="1">
      <c r="A635" s="551">
        <v>215</v>
      </c>
      <c r="B635" s="47" t="s">
        <v>651</v>
      </c>
      <c r="C635" s="3" t="s">
        <v>164</v>
      </c>
      <c r="D635" s="282">
        <v>1</v>
      </c>
      <c r="E635" s="282">
        <f>F635/D635</f>
        <v>1.9477599999999999</v>
      </c>
      <c r="F635" s="282">
        <v>1.9477599999999999</v>
      </c>
      <c r="G635" s="282">
        <f t="shared" ref="G635:G638" si="330">F635*$G$4</f>
        <v>0.194776</v>
      </c>
      <c r="H635" s="282">
        <f t="shared" ref="H635:H638" si="331">G635+F635</f>
        <v>2.1425359999999998</v>
      </c>
      <c r="I635" s="282">
        <f t="shared" ref="I635:I638" si="332">H635*$I$4</f>
        <v>0.17140287999999998</v>
      </c>
      <c r="J635" s="282">
        <f t="shared" ref="J635:J638" si="333">I635+H635</f>
        <v>2.3139388799999998</v>
      </c>
      <c r="K635" s="282">
        <f t="shared" ref="K635:K638" si="334">J635*$K$4</f>
        <v>6.9418166399999995E-2</v>
      </c>
      <c r="L635" s="282">
        <f t="shared" ref="L635:L638" si="335">J635+K635</f>
        <v>2.3833570464</v>
      </c>
      <c r="M635" s="282">
        <f t="shared" ref="M635:M638" si="336">L635*$M$4</f>
        <v>0.42900426835200001</v>
      </c>
      <c r="N635" s="282">
        <f t="shared" ref="N635:N638" si="337">M635+L635</f>
        <v>2.8123613147520001</v>
      </c>
      <c r="O635" s="425">
        <v>1796.5</v>
      </c>
      <c r="P635" s="400">
        <f t="shared" si="243"/>
        <v>5052.4071019519679</v>
      </c>
      <c r="Q635" s="78"/>
      <c r="S635" s="475" t="s">
        <v>164</v>
      </c>
      <c r="T635" s="282">
        <v>1</v>
      </c>
      <c r="U635" s="432">
        <v>1.5</v>
      </c>
      <c r="V635" s="432">
        <f t="shared" si="254"/>
        <v>1.5</v>
      </c>
      <c r="W635" s="432">
        <f t="shared" si="244"/>
        <v>0.15000000000000002</v>
      </c>
      <c r="X635" s="432">
        <f t="shared" si="245"/>
        <v>1.65</v>
      </c>
      <c r="Y635" s="478">
        <f t="shared" si="246"/>
        <v>0.13200000000000001</v>
      </c>
      <c r="Z635" s="478">
        <f t="shared" si="247"/>
        <v>1.782</v>
      </c>
      <c r="AA635" s="478">
        <f t="shared" si="248"/>
        <v>5.3460000000000001E-2</v>
      </c>
      <c r="AB635" s="478">
        <f t="shared" si="249"/>
        <v>1.8354600000000001</v>
      </c>
      <c r="AC635" s="478">
        <f t="shared" si="250"/>
        <v>0.33038279999999998</v>
      </c>
      <c r="AD635" s="478">
        <f t="shared" si="251"/>
        <v>2.1658428000000001</v>
      </c>
      <c r="AE635" s="425">
        <v>1796.5</v>
      </c>
      <c r="AF635" s="502">
        <f t="shared" si="252"/>
        <v>3890.9365902</v>
      </c>
      <c r="AG635" s="66"/>
      <c r="AI635" s="504">
        <f t="shared" si="253"/>
        <v>1161.4705117519679</v>
      </c>
      <c r="AJ635" s="3" t="s">
        <v>164</v>
      </c>
      <c r="AK635" s="282">
        <v>1</v>
      </c>
      <c r="AL635" s="432"/>
      <c r="AM635" s="432"/>
      <c r="AN635" s="432"/>
      <c r="AO635" s="432"/>
      <c r="AP635" s="432"/>
      <c r="AQ635" s="432"/>
      <c r="AR635" s="432"/>
      <c r="AS635" s="432"/>
      <c r="AT635" s="432"/>
      <c r="AU635" s="432"/>
      <c r="AV635" s="425">
        <v>1796.5</v>
      </c>
      <c r="AW635" s="432"/>
      <c r="AX635" s="78"/>
    </row>
    <row r="636" spans="1:50" ht="39" customHeight="1" thickBot="1">
      <c r="A636" s="551">
        <v>216</v>
      </c>
      <c r="B636" s="1" t="s">
        <v>625</v>
      </c>
      <c r="C636" s="2" t="s">
        <v>292</v>
      </c>
      <c r="D636" s="282">
        <v>1</v>
      </c>
      <c r="E636" s="282">
        <f>F636/D636</f>
        <v>38.211791000000005</v>
      </c>
      <c r="F636" s="282">
        <v>38.211791000000005</v>
      </c>
      <c r="G636" s="282">
        <f t="shared" si="330"/>
        <v>3.8211791000000006</v>
      </c>
      <c r="H636" s="282">
        <f t="shared" si="331"/>
        <v>42.032970100000007</v>
      </c>
      <c r="I636" s="282">
        <f t="shared" si="332"/>
        <v>3.3626376080000004</v>
      </c>
      <c r="J636" s="282">
        <f t="shared" si="333"/>
        <v>45.395607708000007</v>
      </c>
      <c r="K636" s="282">
        <f t="shared" si="334"/>
        <v>1.3618682312400001</v>
      </c>
      <c r="L636" s="282">
        <f t="shared" si="335"/>
        <v>46.75747593924001</v>
      </c>
      <c r="M636" s="282">
        <f t="shared" si="336"/>
        <v>8.416345669063201</v>
      </c>
      <c r="N636" s="282">
        <f t="shared" si="337"/>
        <v>55.173821608303214</v>
      </c>
      <c r="O636" s="425">
        <v>668.23</v>
      </c>
      <c r="P636" s="400">
        <f t="shared" si="243"/>
        <v>36868.802813316455</v>
      </c>
      <c r="Q636" s="78"/>
      <c r="S636" s="449" t="s">
        <v>292</v>
      </c>
      <c r="T636" s="282">
        <v>1</v>
      </c>
      <c r="U636" s="432">
        <v>15</v>
      </c>
      <c r="V636" s="432">
        <f t="shared" si="254"/>
        <v>15</v>
      </c>
      <c r="W636" s="432">
        <f t="shared" si="244"/>
        <v>1.5</v>
      </c>
      <c r="X636" s="432">
        <f t="shared" si="245"/>
        <v>16.5</v>
      </c>
      <c r="Y636" s="478">
        <f t="shared" si="246"/>
        <v>1.32</v>
      </c>
      <c r="Z636" s="478">
        <f t="shared" si="247"/>
        <v>17.82</v>
      </c>
      <c r="AA636" s="478">
        <f t="shared" si="248"/>
        <v>0.53459999999999996</v>
      </c>
      <c r="AB636" s="478">
        <f t="shared" si="249"/>
        <v>18.354600000000001</v>
      </c>
      <c r="AC636" s="478">
        <f t="shared" si="250"/>
        <v>3.3038280000000002</v>
      </c>
      <c r="AD636" s="478">
        <f t="shared" si="251"/>
        <v>21.658428000000001</v>
      </c>
      <c r="AE636" s="425">
        <v>668.23</v>
      </c>
      <c r="AF636" s="502">
        <f t="shared" si="252"/>
        <v>14472.811342440002</v>
      </c>
      <c r="AG636" s="66"/>
      <c r="AI636" s="504">
        <f t="shared" si="253"/>
        <v>22395.991470876455</v>
      </c>
      <c r="AJ636" s="2" t="s">
        <v>292</v>
      </c>
      <c r="AK636" s="282">
        <v>1</v>
      </c>
      <c r="AL636" s="432"/>
      <c r="AM636" s="432"/>
      <c r="AN636" s="432"/>
      <c r="AO636" s="432"/>
      <c r="AP636" s="432"/>
      <c r="AQ636" s="432"/>
      <c r="AR636" s="432"/>
      <c r="AS636" s="432"/>
      <c r="AT636" s="432"/>
      <c r="AU636" s="432"/>
      <c r="AV636" s="425">
        <v>668.23</v>
      </c>
      <c r="AW636" s="432"/>
      <c r="AX636" s="78"/>
    </row>
    <row r="637" spans="1:50" ht="42" customHeight="1" thickBot="1">
      <c r="A637" s="551">
        <v>217</v>
      </c>
      <c r="B637" s="1" t="s">
        <v>627</v>
      </c>
      <c r="C637" s="2" t="s">
        <v>292</v>
      </c>
      <c r="D637" s="282">
        <v>1</v>
      </c>
      <c r="E637" s="282">
        <f>F637/D637</f>
        <v>1.3322500000000002</v>
      </c>
      <c r="F637" s="282">
        <v>1.3322500000000002</v>
      </c>
      <c r="G637" s="282">
        <f t="shared" si="330"/>
        <v>0.13322500000000001</v>
      </c>
      <c r="H637" s="282">
        <f t="shared" si="331"/>
        <v>1.4654750000000001</v>
      </c>
      <c r="I637" s="282">
        <f t="shared" si="332"/>
        <v>0.11723800000000001</v>
      </c>
      <c r="J637" s="282">
        <f t="shared" si="333"/>
        <v>1.582713</v>
      </c>
      <c r="K637" s="282">
        <f t="shared" si="334"/>
        <v>4.7481389999999998E-2</v>
      </c>
      <c r="L637" s="282">
        <f t="shared" si="335"/>
        <v>1.63019439</v>
      </c>
      <c r="M637" s="282">
        <f t="shared" si="336"/>
        <v>0.29343499019999997</v>
      </c>
      <c r="N637" s="282">
        <f t="shared" si="337"/>
        <v>1.9236293802</v>
      </c>
      <c r="O637" s="425">
        <f>O636</f>
        <v>668.23</v>
      </c>
      <c r="P637" s="400">
        <f t="shared" si="243"/>
        <v>1285.426860731046</v>
      </c>
      <c r="Q637" s="78"/>
      <c r="S637" s="449" t="s">
        <v>292</v>
      </c>
      <c r="T637" s="282">
        <v>1</v>
      </c>
      <c r="U637" s="432">
        <v>0.5</v>
      </c>
      <c r="V637" s="432">
        <f t="shared" si="254"/>
        <v>0.5</v>
      </c>
      <c r="W637" s="432">
        <f t="shared" si="244"/>
        <v>0.05</v>
      </c>
      <c r="X637" s="432">
        <f t="shared" si="245"/>
        <v>0.55000000000000004</v>
      </c>
      <c r="Y637" s="478">
        <f t="shared" si="246"/>
        <v>4.4000000000000004E-2</v>
      </c>
      <c r="Z637" s="478">
        <f t="shared" si="247"/>
        <v>0.59400000000000008</v>
      </c>
      <c r="AA637" s="478">
        <f t="shared" si="248"/>
        <v>1.7820000000000003E-2</v>
      </c>
      <c r="AB637" s="478">
        <f t="shared" si="249"/>
        <v>0.61182000000000003</v>
      </c>
      <c r="AC637" s="478">
        <f t="shared" si="250"/>
        <v>0.11012760000000001</v>
      </c>
      <c r="AD637" s="478">
        <f t="shared" si="251"/>
        <v>0.72194760000000002</v>
      </c>
      <c r="AE637" s="425">
        <v>668.23</v>
      </c>
      <c r="AF637" s="502">
        <f t="shared" si="252"/>
        <v>482.42704474800001</v>
      </c>
      <c r="AG637" s="66"/>
      <c r="AI637" s="504">
        <f t="shared" si="253"/>
        <v>802.99981598304589</v>
      </c>
      <c r="AJ637" s="2" t="s">
        <v>292</v>
      </c>
      <c r="AK637" s="282">
        <v>1</v>
      </c>
      <c r="AL637" s="432"/>
      <c r="AM637" s="432"/>
      <c r="AN637" s="432"/>
      <c r="AO637" s="432"/>
      <c r="AP637" s="432"/>
      <c r="AQ637" s="432"/>
      <c r="AR637" s="432"/>
      <c r="AS637" s="432"/>
      <c r="AT637" s="432"/>
      <c r="AU637" s="432"/>
      <c r="AV637" s="425">
        <f>AV636</f>
        <v>668.23</v>
      </c>
      <c r="AW637" s="432"/>
      <c r="AX637" s="78"/>
    </row>
    <row r="638" spans="1:50" ht="50.15" customHeight="1">
      <c r="A638" s="547">
        <v>218</v>
      </c>
      <c r="B638" s="313" t="s">
        <v>730</v>
      </c>
      <c r="C638" s="343" t="s">
        <v>398</v>
      </c>
      <c r="D638" s="344">
        <v>1</v>
      </c>
      <c r="E638" s="344">
        <f>F638/D638</f>
        <v>1.6336279999999996</v>
      </c>
      <c r="F638" s="344">
        <v>1.6336279999999996</v>
      </c>
      <c r="G638" s="11">
        <f t="shared" si="330"/>
        <v>0.16336279999999997</v>
      </c>
      <c r="H638" s="11">
        <f t="shared" si="331"/>
        <v>1.7969907999999997</v>
      </c>
      <c r="I638" s="11">
        <f t="shared" si="332"/>
        <v>0.14375926399999997</v>
      </c>
      <c r="J638" s="11">
        <f t="shared" si="333"/>
        <v>1.9407500639999997</v>
      </c>
      <c r="K638" s="11">
        <f t="shared" si="334"/>
        <v>5.8222501919999989E-2</v>
      </c>
      <c r="L638" s="11">
        <f t="shared" si="335"/>
        <v>1.9989725659199997</v>
      </c>
      <c r="M638" s="11">
        <f t="shared" si="336"/>
        <v>0.35981506186559992</v>
      </c>
      <c r="N638" s="11">
        <f t="shared" si="337"/>
        <v>2.3587876277855995</v>
      </c>
      <c r="O638" s="426">
        <v>3444</v>
      </c>
      <c r="P638" s="400">
        <f t="shared" si="243"/>
        <v>8123.6645900936046</v>
      </c>
      <c r="Q638" s="317"/>
      <c r="S638" s="476" t="s">
        <v>398</v>
      </c>
      <c r="T638" s="344">
        <v>1</v>
      </c>
      <c r="U638" s="432">
        <v>20</v>
      </c>
      <c r="V638" s="432">
        <f t="shared" si="254"/>
        <v>20</v>
      </c>
      <c r="W638" s="432">
        <f t="shared" si="244"/>
        <v>2</v>
      </c>
      <c r="X638" s="432">
        <f t="shared" si="245"/>
        <v>22</v>
      </c>
      <c r="Y638" s="478">
        <f t="shared" si="246"/>
        <v>1.76</v>
      </c>
      <c r="Z638" s="478">
        <f t="shared" si="247"/>
        <v>23.76</v>
      </c>
      <c r="AA638" s="478">
        <f t="shared" si="248"/>
        <v>0.71279999999999999</v>
      </c>
      <c r="AB638" s="478">
        <f t="shared" si="249"/>
        <v>24.472800000000003</v>
      </c>
      <c r="AC638" s="478">
        <f t="shared" si="250"/>
        <v>4.4051040000000006</v>
      </c>
      <c r="AD638" s="478">
        <f t="shared" si="251"/>
        <v>28.877904000000004</v>
      </c>
      <c r="AE638" s="426">
        <v>3444</v>
      </c>
      <c r="AF638" s="502">
        <f t="shared" si="252"/>
        <v>99455.501376000015</v>
      </c>
      <c r="AG638" s="295"/>
      <c r="AI638" s="504">
        <f t="shared" si="253"/>
        <v>-91331.836785906416</v>
      </c>
      <c r="AJ638" s="343" t="s">
        <v>398</v>
      </c>
      <c r="AK638" s="344">
        <v>1</v>
      </c>
      <c r="AL638" s="432"/>
      <c r="AM638" s="432"/>
      <c r="AN638" s="432"/>
      <c r="AO638" s="432"/>
      <c r="AP638" s="432"/>
      <c r="AQ638" s="432"/>
      <c r="AR638" s="432"/>
      <c r="AS638" s="432"/>
      <c r="AT638" s="432"/>
      <c r="AU638" s="432"/>
      <c r="AV638" s="426">
        <v>3444</v>
      </c>
      <c r="AW638" s="432"/>
      <c r="AX638" s="317"/>
    </row>
    <row r="639" spans="1:50" ht="18.75" customHeight="1">
      <c r="A639" s="527"/>
      <c r="B639" s="354" t="s">
        <v>452</v>
      </c>
      <c r="C639" s="345"/>
      <c r="D639" s="346"/>
      <c r="E639" s="44"/>
      <c r="F639" s="346"/>
      <c r="G639" s="44"/>
      <c r="H639" s="44"/>
      <c r="I639" s="44"/>
      <c r="J639" s="44"/>
      <c r="K639" s="44"/>
      <c r="L639" s="44"/>
      <c r="M639" s="44"/>
      <c r="N639" s="44"/>
      <c r="O639" s="427"/>
      <c r="P639" s="414"/>
      <c r="Q639" s="292"/>
      <c r="S639" s="476"/>
      <c r="T639" s="346"/>
      <c r="U639" s="432"/>
      <c r="V639" s="432">
        <f t="shared" si="254"/>
        <v>0</v>
      </c>
      <c r="W639" s="432">
        <f t="shared" si="244"/>
        <v>0</v>
      </c>
      <c r="X639" s="432">
        <f t="shared" si="245"/>
        <v>0</v>
      </c>
      <c r="Y639" s="478">
        <f t="shared" si="246"/>
        <v>0</v>
      </c>
      <c r="Z639" s="478">
        <f t="shared" si="247"/>
        <v>0</v>
      </c>
      <c r="AA639" s="478">
        <f t="shared" si="248"/>
        <v>0</v>
      </c>
      <c r="AB639" s="478">
        <f t="shared" si="249"/>
        <v>0</v>
      </c>
      <c r="AC639" s="478">
        <f t="shared" si="250"/>
        <v>0</v>
      </c>
      <c r="AD639" s="478">
        <f t="shared" si="251"/>
        <v>0</v>
      </c>
      <c r="AE639" s="427"/>
      <c r="AF639" s="502">
        <f t="shared" si="252"/>
        <v>0</v>
      </c>
      <c r="AG639" s="295"/>
      <c r="AI639" s="504">
        <f t="shared" si="253"/>
        <v>0</v>
      </c>
      <c r="AJ639" s="345"/>
      <c r="AK639" s="346"/>
      <c r="AL639" s="432"/>
      <c r="AM639" s="432"/>
      <c r="AN639" s="432"/>
      <c r="AO639" s="432"/>
      <c r="AP639" s="432"/>
      <c r="AQ639" s="432"/>
      <c r="AR639" s="432"/>
      <c r="AS639" s="432"/>
      <c r="AT639" s="432"/>
      <c r="AU639" s="432"/>
      <c r="AV639" s="427"/>
      <c r="AW639" s="432"/>
      <c r="AX639" s="292"/>
    </row>
    <row r="640" spans="1:50" s="208" customFormat="1" ht="31" customHeight="1">
      <c r="A640" s="527" t="s">
        <v>820</v>
      </c>
      <c r="B640" s="390" t="s">
        <v>731</v>
      </c>
      <c r="C640" s="357" t="s">
        <v>9</v>
      </c>
      <c r="D640" s="44">
        <v>1</v>
      </c>
      <c r="E640" s="44">
        <v>147</v>
      </c>
      <c r="F640" s="44">
        <f>E640*D640</f>
        <v>147</v>
      </c>
      <c r="G640" s="44">
        <f t="shared" ref="G640:G642" si="338">F640*$G$4</f>
        <v>14.700000000000001</v>
      </c>
      <c r="H640" s="44">
        <f t="shared" ref="H640:H642" si="339">G640+F640</f>
        <v>161.69999999999999</v>
      </c>
      <c r="I640" s="44">
        <f t="shared" ref="I640:I642" si="340">H640*$I$4</f>
        <v>12.936</v>
      </c>
      <c r="J640" s="44">
        <f t="shared" ref="J640:J642" si="341">I640+H640</f>
        <v>174.636</v>
      </c>
      <c r="K640" s="44">
        <f t="shared" ref="K640:K642" si="342">J640*$K$4</f>
        <v>5.2390799999999995</v>
      </c>
      <c r="L640" s="44">
        <f t="shared" ref="L640:L642" si="343">J640+K640</f>
        <v>179.87508</v>
      </c>
      <c r="M640" s="44">
        <f t="shared" ref="M640:M642" si="344">L640*$M$4</f>
        <v>32.377514399999995</v>
      </c>
      <c r="N640" s="44">
        <f t="shared" ref="N640:N642" si="345">M640+L640</f>
        <v>212.25259439999999</v>
      </c>
      <c r="O640" s="427">
        <v>347.86</v>
      </c>
      <c r="P640" s="414">
        <f t="shared" si="243"/>
        <v>73834.187487984003</v>
      </c>
      <c r="Q640" s="391"/>
      <c r="S640" s="449" t="s">
        <v>9</v>
      </c>
      <c r="T640" s="44">
        <v>1</v>
      </c>
      <c r="U640" s="434">
        <v>130</v>
      </c>
      <c r="V640" s="432">
        <f t="shared" si="254"/>
        <v>130</v>
      </c>
      <c r="W640" s="432">
        <f t="shared" si="244"/>
        <v>13</v>
      </c>
      <c r="X640" s="432">
        <f t="shared" si="245"/>
        <v>143</v>
      </c>
      <c r="Y640" s="478">
        <f t="shared" si="246"/>
        <v>11.44</v>
      </c>
      <c r="Z640" s="478">
        <f t="shared" si="247"/>
        <v>154.44</v>
      </c>
      <c r="AA640" s="478">
        <f t="shared" si="248"/>
        <v>4.6331999999999995</v>
      </c>
      <c r="AB640" s="478">
        <f t="shared" si="249"/>
        <v>159.07319999999999</v>
      </c>
      <c r="AC640" s="478">
        <f t="shared" si="250"/>
        <v>28.633175999999995</v>
      </c>
      <c r="AD640" s="478">
        <f t="shared" si="251"/>
        <v>187.70637599999998</v>
      </c>
      <c r="AE640" s="427">
        <v>347.86</v>
      </c>
      <c r="AF640" s="502">
        <f t="shared" si="252"/>
        <v>65295.539955359993</v>
      </c>
      <c r="AG640" s="391"/>
      <c r="AI640" s="504">
        <f t="shared" si="253"/>
        <v>8538.6475326240106</v>
      </c>
      <c r="AJ640" s="357" t="s">
        <v>9</v>
      </c>
      <c r="AK640" s="44">
        <v>1</v>
      </c>
      <c r="AL640" s="434"/>
      <c r="AM640" s="434"/>
      <c r="AN640" s="434"/>
      <c r="AO640" s="434"/>
      <c r="AP640" s="434"/>
      <c r="AQ640" s="434"/>
      <c r="AR640" s="434"/>
      <c r="AS640" s="434"/>
      <c r="AT640" s="434"/>
      <c r="AU640" s="434"/>
      <c r="AV640" s="427">
        <v>347.86</v>
      </c>
      <c r="AW640" s="434"/>
      <c r="AX640" s="391"/>
    </row>
    <row r="641" spans="1:50" s="208" customFormat="1" ht="18.75" customHeight="1">
      <c r="A641" s="528" t="s">
        <v>821</v>
      </c>
      <c r="B641" s="374" t="s">
        <v>732</v>
      </c>
      <c r="C641" s="373" t="s">
        <v>9</v>
      </c>
      <c r="D641" s="270">
        <v>1</v>
      </c>
      <c r="E641" s="44">
        <v>151.20000000000002</v>
      </c>
      <c r="F641" s="270">
        <f>E641*D641</f>
        <v>151.20000000000002</v>
      </c>
      <c r="G641" s="270">
        <f t="shared" si="338"/>
        <v>15.120000000000003</v>
      </c>
      <c r="H641" s="270">
        <f t="shared" si="339"/>
        <v>166.32000000000002</v>
      </c>
      <c r="I641" s="270">
        <f t="shared" si="340"/>
        <v>13.305600000000002</v>
      </c>
      <c r="J641" s="270">
        <f t="shared" si="341"/>
        <v>179.62560000000002</v>
      </c>
      <c r="K641" s="270">
        <f t="shared" si="342"/>
        <v>5.3887680000000007</v>
      </c>
      <c r="L641" s="270">
        <f t="shared" si="343"/>
        <v>185.01436800000002</v>
      </c>
      <c r="M641" s="270">
        <f t="shared" si="344"/>
        <v>33.302586240000004</v>
      </c>
      <c r="N641" s="270">
        <f t="shared" si="345"/>
        <v>218.31695424000003</v>
      </c>
      <c r="O641" s="428">
        <v>443.61000000000013</v>
      </c>
      <c r="P641" s="414">
        <f t="shared" ref="P641:P665" si="346">O641*N641</f>
        <v>96847.584070406447</v>
      </c>
      <c r="Q641" s="391"/>
      <c r="S641" s="449" t="s">
        <v>9</v>
      </c>
      <c r="T641" s="270">
        <v>1</v>
      </c>
      <c r="U641" s="434">
        <v>135</v>
      </c>
      <c r="V641" s="432">
        <f t="shared" si="254"/>
        <v>135</v>
      </c>
      <c r="W641" s="432">
        <f t="shared" si="244"/>
        <v>13.5</v>
      </c>
      <c r="X641" s="432">
        <f t="shared" si="245"/>
        <v>148.5</v>
      </c>
      <c r="Y641" s="478">
        <f t="shared" si="246"/>
        <v>11.88</v>
      </c>
      <c r="Z641" s="478">
        <f t="shared" si="247"/>
        <v>160.38</v>
      </c>
      <c r="AA641" s="478">
        <f t="shared" si="248"/>
        <v>4.8113999999999999</v>
      </c>
      <c r="AB641" s="478">
        <f t="shared" si="249"/>
        <v>165.19139999999999</v>
      </c>
      <c r="AC641" s="478">
        <f t="shared" si="250"/>
        <v>29.734451999999997</v>
      </c>
      <c r="AD641" s="478">
        <f t="shared" si="251"/>
        <v>194.92585199999999</v>
      </c>
      <c r="AE641" s="428">
        <v>443.61000000000013</v>
      </c>
      <c r="AF641" s="502">
        <f t="shared" si="252"/>
        <v>86471.057205720019</v>
      </c>
      <c r="AG641" s="391"/>
      <c r="AI641" s="504">
        <f t="shared" si="253"/>
        <v>10376.526864686428</v>
      </c>
      <c r="AJ641" s="373" t="s">
        <v>9</v>
      </c>
      <c r="AK641" s="270">
        <v>1</v>
      </c>
      <c r="AL641" s="434"/>
      <c r="AM641" s="434"/>
      <c r="AN641" s="434"/>
      <c r="AO641" s="434"/>
      <c r="AP641" s="434"/>
      <c r="AQ641" s="434"/>
      <c r="AR641" s="434"/>
      <c r="AS641" s="434"/>
      <c r="AT641" s="434"/>
      <c r="AU641" s="434"/>
      <c r="AV641" s="428">
        <v>443.61000000000013</v>
      </c>
      <c r="AW641" s="434"/>
      <c r="AX641" s="391"/>
    </row>
    <row r="642" spans="1:50" ht="19.5" customHeight="1" thickBot="1">
      <c r="A642" s="526" t="s">
        <v>822</v>
      </c>
      <c r="B642" s="392" t="s">
        <v>733</v>
      </c>
      <c r="C642" s="393" t="s">
        <v>9</v>
      </c>
      <c r="D642" s="394">
        <v>1.1999999999999999E-3</v>
      </c>
      <c r="E642" s="44">
        <f>F642/D642</f>
        <v>1535.1</v>
      </c>
      <c r="F642" s="530">
        <v>1.8421199999999998</v>
      </c>
      <c r="G642" s="356">
        <f t="shared" si="338"/>
        <v>0.18421199999999999</v>
      </c>
      <c r="H642" s="356">
        <f t="shared" si="339"/>
        <v>2.0263319999999996</v>
      </c>
      <c r="I642" s="356">
        <f t="shared" si="340"/>
        <v>0.16210655999999998</v>
      </c>
      <c r="J642" s="356">
        <f t="shared" si="341"/>
        <v>2.1884385599999994</v>
      </c>
      <c r="K642" s="356">
        <f t="shared" si="342"/>
        <v>6.5653156799999973E-2</v>
      </c>
      <c r="L642" s="356">
        <f t="shared" si="343"/>
        <v>2.2540917167999992</v>
      </c>
      <c r="M642" s="356">
        <f t="shared" si="344"/>
        <v>0.40573650902399983</v>
      </c>
      <c r="N642" s="356">
        <f t="shared" si="345"/>
        <v>2.6598282258239991</v>
      </c>
      <c r="O642" s="422">
        <f>D642*O638</f>
        <v>4.1327999999999996</v>
      </c>
      <c r="P642" s="429">
        <f>O642*N642</f>
        <v>10.992538091685423</v>
      </c>
      <c r="Q642" s="395"/>
      <c r="S642" s="476" t="s">
        <v>9</v>
      </c>
      <c r="T642" s="394">
        <v>1.1999999999999999E-3</v>
      </c>
      <c r="U642" s="432">
        <v>1200</v>
      </c>
      <c r="V642" s="432">
        <f t="shared" si="254"/>
        <v>1.44</v>
      </c>
      <c r="W642" s="432">
        <f t="shared" si="244"/>
        <v>0.14399999999999999</v>
      </c>
      <c r="X642" s="432">
        <f t="shared" si="245"/>
        <v>1.5839999999999999</v>
      </c>
      <c r="Y642" s="478">
        <f t="shared" si="246"/>
        <v>0.12672</v>
      </c>
      <c r="Z642" s="478">
        <f t="shared" si="247"/>
        <v>1.7107199999999998</v>
      </c>
      <c r="AA642" s="478">
        <f t="shared" si="248"/>
        <v>5.1321599999999995E-2</v>
      </c>
      <c r="AB642" s="478">
        <f t="shared" si="249"/>
        <v>1.7620415999999999</v>
      </c>
      <c r="AC642" s="478">
        <f t="shared" si="250"/>
        <v>0.31716748799999994</v>
      </c>
      <c r="AD642" s="478">
        <f t="shared" si="251"/>
        <v>2.0792090879999998</v>
      </c>
      <c r="AE642" s="422">
        <v>4.1327999999999996</v>
      </c>
      <c r="AF642" s="502">
        <f t="shared" si="252"/>
        <v>8.5929553188863981</v>
      </c>
      <c r="AG642" s="295"/>
      <c r="AI642" s="504">
        <f t="shared" si="253"/>
        <v>2.3995827727990253</v>
      </c>
      <c r="AJ642" s="393" t="s">
        <v>9</v>
      </c>
      <c r="AK642" s="394">
        <v>1.1999999999999999E-3</v>
      </c>
      <c r="AL642" s="432"/>
      <c r="AM642" s="432"/>
      <c r="AN642" s="432"/>
      <c r="AO642" s="432"/>
      <c r="AP642" s="432"/>
      <c r="AQ642" s="432"/>
      <c r="AR642" s="432"/>
      <c r="AS642" s="432"/>
      <c r="AT642" s="432"/>
      <c r="AU642" s="432"/>
      <c r="AV642" s="422">
        <f>AK642*AV638</f>
        <v>4.1327999999999996</v>
      </c>
      <c r="AW642" s="432"/>
      <c r="AX642" s="395"/>
    </row>
    <row r="643" spans="1:50" ht="20.25" customHeight="1" thickBot="1">
      <c r="A643" s="527"/>
      <c r="B643" s="396" t="s">
        <v>445</v>
      </c>
      <c r="C643" s="397"/>
      <c r="D643" s="397"/>
      <c r="E643" s="397"/>
      <c r="F643" s="398"/>
      <c r="G643" s="353"/>
      <c r="H643" s="353"/>
      <c r="I643" s="353"/>
      <c r="J643" s="353"/>
      <c r="K643" s="280"/>
      <c r="L643" s="353"/>
      <c r="M643" s="279"/>
      <c r="N643" s="353"/>
      <c r="O643" s="417"/>
      <c r="P643" s="417"/>
      <c r="Q643" s="281"/>
      <c r="S643" s="536"/>
      <c r="T643" s="537"/>
      <c r="U643" s="435"/>
      <c r="V643" s="432">
        <f t="shared" si="254"/>
        <v>0</v>
      </c>
      <c r="W643" s="432">
        <f t="shared" si="244"/>
        <v>0</v>
      </c>
      <c r="X643" s="432">
        <f t="shared" si="245"/>
        <v>0</v>
      </c>
      <c r="Y643" s="478">
        <f t="shared" si="246"/>
        <v>0</v>
      </c>
      <c r="Z643" s="478">
        <f t="shared" si="247"/>
        <v>0</v>
      </c>
      <c r="AA643" s="478">
        <f t="shared" si="248"/>
        <v>0</v>
      </c>
      <c r="AB643" s="478">
        <f t="shared" si="249"/>
        <v>0</v>
      </c>
      <c r="AC643" s="478">
        <f t="shared" si="250"/>
        <v>0</v>
      </c>
      <c r="AD643" s="478">
        <f t="shared" si="251"/>
        <v>0</v>
      </c>
      <c r="AE643" s="417"/>
      <c r="AF643" s="502">
        <f t="shared" si="252"/>
        <v>0</v>
      </c>
      <c r="AG643" s="440"/>
      <c r="AI643" s="504">
        <f t="shared" si="253"/>
        <v>0</v>
      </c>
      <c r="AJ643" s="397"/>
      <c r="AK643" s="397"/>
      <c r="AL643" s="432"/>
      <c r="AM643" s="432"/>
      <c r="AN643" s="432"/>
      <c r="AO643" s="432"/>
      <c r="AP643" s="432"/>
      <c r="AQ643" s="432"/>
      <c r="AR643" s="432"/>
      <c r="AS643" s="432"/>
      <c r="AT643" s="432"/>
      <c r="AU643" s="432"/>
      <c r="AV643" s="417"/>
      <c r="AW643" s="432"/>
      <c r="AX643" s="281"/>
    </row>
    <row r="644" spans="1:50" ht="26.25" customHeight="1">
      <c r="A644" s="528">
        <v>219</v>
      </c>
      <c r="B644" s="209" t="s">
        <v>446</v>
      </c>
      <c r="C644" s="44" t="s">
        <v>9</v>
      </c>
      <c r="D644" s="44">
        <v>1</v>
      </c>
      <c r="E644" s="44">
        <v>2.39</v>
      </c>
      <c r="F644" s="240">
        <f t="shared" ref="F644:F658" si="347">E644*D644</f>
        <v>2.39</v>
      </c>
      <c r="G644" s="16">
        <f t="shared" si="234"/>
        <v>0.23900000000000002</v>
      </c>
      <c r="H644" s="16">
        <f t="shared" ref="H644:H667" si="348">G644+F644</f>
        <v>2.629</v>
      </c>
      <c r="I644" s="16">
        <f t="shared" si="236"/>
        <v>0.21032000000000001</v>
      </c>
      <c r="J644" s="16">
        <f t="shared" ref="J644:J667" si="349">I644+H644</f>
        <v>2.8393199999999998</v>
      </c>
      <c r="K644" s="143">
        <f t="shared" si="238"/>
        <v>8.5179599999999994E-2</v>
      </c>
      <c r="L644" s="16">
        <f t="shared" ref="L644:L667" si="350">J644+K644</f>
        <v>2.9244995999999999</v>
      </c>
      <c r="M644" s="16">
        <f t="shared" si="240"/>
        <v>0.52640992799999997</v>
      </c>
      <c r="N644" s="16">
        <f t="shared" ref="N644:N667" si="351">M644+L644</f>
        <v>3.4509095279999999</v>
      </c>
      <c r="O644" s="402">
        <v>1664.44</v>
      </c>
      <c r="P644" s="416">
        <f t="shared" si="346"/>
        <v>5743.8318547843201</v>
      </c>
      <c r="Q644" s="144"/>
      <c r="S644" s="450" t="s">
        <v>9</v>
      </c>
      <c r="T644" s="44">
        <v>1</v>
      </c>
      <c r="U644" s="432">
        <v>2</v>
      </c>
      <c r="V644" s="432">
        <f t="shared" si="254"/>
        <v>2</v>
      </c>
      <c r="W644" s="432">
        <f t="shared" si="244"/>
        <v>0.2</v>
      </c>
      <c r="X644" s="432">
        <f t="shared" si="245"/>
        <v>2.2000000000000002</v>
      </c>
      <c r="Y644" s="478">
        <f t="shared" si="246"/>
        <v>0.17600000000000002</v>
      </c>
      <c r="Z644" s="478">
        <f t="shared" si="247"/>
        <v>2.3760000000000003</v>
      </c>
      <c r="AA644" s="478">
        <f t="shared" si="248"/>
        <v>7.128000000000001E-2</v>
      </c>
      <c r="AB644" s="478">
        <f t="shared" si="249"/>
        <v>2.4472800000000001</v>
      </c>
      <c r="AC644" s="478">
        <f t="shared" si="250"/>
        <v>0.44051040000000002</v>
      </c>
      <c r="AD644" s="478">
        <f t="shared" si="251"/>
        <v>2.8877904000000001</v>
      </c>
      <c r="AE644" s="402">
        <v>1664.44</v>
      </c>
      <c r="AF644" s="502">
        <f t="shared" si="252"/>
        <v>4806.553853376</v>
      </c>
      <c r="AG644" s="66"/>
      <c r="AI644" s="504">
        <f t="shared" si="253"/>
        <v>937.27800140832005</v>
      </c>
      <c r="AJ644" s="44" t="s">
        <v>9</v>
      </c>
      <c r="AK644" s="44">
        <v>1</v>
      </c>
      <c r="AL644" s="432"/>
      <c r="AM644" s="432"/>
      <c r="AN644" s="432"/>
      <c r="AO644" s="432"/>
      <c r="AP644" s="432"/>
      <c r="AQ644" s="432"/>
      <c r="AR644" s="432"/>
      <c r="AS644" s="432"/>
      <c r="AT644" s="432"/>
      <c r="AU644" s="432"/>
      <c r="AV644" s="402">
        <v>1664.44</v>
      </c>
      <c r="AW644" s="432"/>
      <c r="AX644" s="144"/>
    </row>
    <row r="645" spans="1:50" ht="26.25" customHeight="1">
      <c r="A645" s="528">
        <v>220</v>
      </c>
      <c r="B645" s="269" t="s">
        <v>447</v>
      </c>
      <c r="C645" s="270" t="s">
        <v>9</v>
      </c>
      <c r="D645" s="270">
        <v>1</v>
      </c>
      <c r="E645" s="270">
        <v>4.8099999999999996</v>
      </c>
      <c r="F645" s="261">
        <f t="shared" si="347"/>
        <v>4.8099999999999996</v>
      </c>
      <c r="G645" s="10">
        <f t="shared" si="234"/>
        <v>0.48099999999999998</v>
      </c>
      <c r="H645" s="10">
        <f t="shared" si="348"/>
        <v>5.2909999999999995</v>
      </c>
      <c r="I645" s="10">
        <f t="shared" si="236"/>
        <v>0.42327999999999999</v>
      </c>
      <c r="J645" s="10">
        <f t="shared" si="349"/>
        <v>5.7142799999999996</v>
      </c>
      <c r="K645" s="65">
        <f t="shared" si="238"/>
        <v>0.17142839999999998</v>
      </c>
      <c r="L645" s="10">
        <f t="shared" si="350"/>
        <v>5.8857083999999995</v>
      </c>
      <c r="M645" s="10">
        <f t="shared" si="240"/>
        <v>1.0594275119999998</v>
      </c>
      <c r="N645" s="10">
        <f t="shared" si="351"/>
        <v>6.9451359119999996</v>
      </c>
      <c r="O645" s="407">
        <v>5395.2589233712115</v>
      </c>
      <c r="P645" s="414">
        <f t="shared" si="346"/>
        <v>37470.806503243854</v>
      </c>
      <c r="Q645" s="66"/>
      <c r="S645" s="450" t="s">
        <v>9</v>
      </c>
      <c r="T645" s="270">
        <v>1</v>
      </c>
      <c r="U645" s="432">
        <v>4</v>
      </c>
      <c r="V645" s="432">
        <f t="shared" si="254"/>
        <v>4</v>
      </c>
      <c r="W645" s="432">
        <f t="shared" si="244"/>
        <v>0.4</v>
      </c>
      <c r="X645" s="432">
        <f t="shared" si="245"/>
        <v>4.4000000000000004</v>
      </c>
      <c r="Y645" s="478">
        <f t="shared" si="246"/>
        <v>0.35200000000000004</v>
      </c>
      <c r="Z645" s="478">
        <f t="shared" si="247"/>
        <v>4.7520000000000007</v>
      </c>
      <c r="AA645" s="478">
        <f t="shared" si="248"/>
        <v>0.14256000000000002</v>
      </c>
      <c r="AB645" s="478">
        <f t="shared" si="249"/>
        <v>4.8945600000000002</v>
      </c>
      <c r="AC645" s="478">
        <f t="shared" si="250"/>
        <v>0.88102080000000005</v>
      </c>
      <c r="AD645" s="478">
        <f t="shared" si="251"/>
        <v>5.7755808000000002</v>
      </c>
      <c r="AE645" s="407">
        <v>5395.2589233712115</v>
      </c>
      <c r="AF645" s="502">
        <f t="shared" si="252"/>
        <v>31160.75384885144</v>
      </c>
      <c r="AG645" s="66"/>
      <c r="AI645" s="504">
        <f t="shared" si="253"/>
        <v>6310.0526543924134</v>
      </c>
      <c r="AJ645" s="270" t="s">
        <v>9</v>
      </c>
      <c r="AK645" s="270">
        <v>1</v>
      </c>
      <c r="AL645" s="432"/>
      <c r="AM645" s="432"/>
      <c r="AN645" s="432"/>
      <c r="AO645" s="432"/>
      <c r="AP645" s="432"/>
      <c r="AQ645" s="432"/>
      <c r="AR645" s="432"/>
      <c r="AS645" s="432"/>
      <c r="AT645" s="432"/>
      <c r="AU645" s="432"/>
      <c r="AV645" s="407">
        <v>5395.2589233712115</v>
      </c>
      <c r="AW645" s="432"/>
      <c r="AX645" s="66"/>
    </row>
    <row r="646" spans="1:50" ht="26.25" customHeight="1">
      <c r="A646" s="528">
        <v>221</v>
      </c>
      <c r="B646" s="269" t="s">
        <v>448</v>
      </c>
      <c r="C646" s="270" t="s">
        <v>9</v>
      </c>
      <c r="D646" s="270">
        <v>1</v>
      </c>
      <c r="E646" s="270">
        <v>6.78</v>
      </c>
      <c r="F646" s="261">
        <f t="shared" si="347"/>
        <v>6.78</v>
      </c>
      <c r="G646" s="10">
        <f t="shared" si="234"/>
        <v>0.67800000000000005</v>
      </c>
      <c r="H646" s="10">
        <f t="shared" si="348"/>
        <v>7.4580000000000002</v>
      </c>
      <c r="I646" s="10">
        <f t="shared" si="236"/>
        <v>0.59664000000000006</v>
      </c>
      <c r="J646" s="10">
        <f t="shared" si="349"/>
        <v>8.0546400000000009</v>
      </c>
      <c r="K646" s="65">
        <f t="shared" si="238"/>
        <v>0.24163920000000003</v>
      </c>
      <c r="L646" s="10">
        <f t="shared" si="350"/>
        <v>8.2962792000000007</v>
      </c>
      <c r="M646" s="10">
        <f t="shared" si="240"/>
        <v>1.4933302560000001</v>
      </c>
      <c r="N646" s="10">
        <f t="shared" si="351"/>
        <v>9.7896094560000009</v>
      </c>
      <c r="O646" s="407">
        <v>7927.98</v>
      </c>
      <c r="P646" s="414">
        <f t="shared" si="346"/>
        <v>77611.827974978878</v>
      </c>
      <c r="Q646" s="66"/>
      <c r="S646" s="450" t="s">
        <v>9</v>
      </c>
      <c r="T646" s="270">
        <v>1</v>
      </c>
      <c r="U646" s="432">
        <v>6</v>
      </c>
      <c r="V646" s="432">
        <f t="shared" si="254"/>
        <v>6</v>
      </c>
      <c r="W646" s="432">
        <f t="shared" si="244"/>
        <v>0.60000000000000009</v>
      </c>
      <c r="X646" s="432">
        <f t="shared" si="245"/>
        <v>6.6</v>
      </c>
      <c r="Y646" s="478">
        <f t="shared" si="246"/>
        <v>0.52800000000000002</v>
      </c>
      <c r="Z646" s="478">
        <f t="shared" si="247"/>
        <v>7.1280000000000001</v>
      </c>
      <c r="AA646" s="478">
        <f t="shared" si="248"/>
        <v>0.21384</v>
      </c>
      <c r="AB646" s="478">
        <f t="shared" si="249"/>
        <v>7.3418400000000004</v>
      </c>
      <c r="AC646" s="478">
        <f t="shared" si="250"/>
        <v>1.3215311999999999</v>
      </c>
      <c r="AD646" s="478">
        <f t="shared" si="251"/>
        <v>8.6633712000000003</v>
      </c>
      <c r="AE646" s="407">
        <v>7927.98</v>
      </c>
      <c r="AF646" s="502">
        <f t="shared" si="252"/>
        <v>68683.033606176003</v>
      </c>
      <c r="AG646" s="66"/>
      <c r="AI646" s="504">
        <f t="shared" si="253"/>
        <v>8928.7943688028754</v>
      </c>
      <c r="AJ646" s="270" t="s">
        <v>9</v>
      </c>
      <c r="AK646" s="270">
        <v>1</v>
      </c>
      <c r="AL646" s="432"/>
      <c r="AM646" s="432"/>
      <c r="AN646" s="432"/>
      <c r="AO646" s="432"/>
      <c r="AP646" s="432"/>
      <c r="AQ646" s="432"/>
      <c r="AR646" s="432"/>
      <c r="AS646" s="432"/>
      <c r="AT646" s="432"/>
      <c r="AU646" s="432"/>
      <c r="AV646" s="407">
        <v>7927.98</v>
      </c>
      <c r="AW646" s="432"/>
      <c r="AX646" s="66"/>
    </row>
    <row r="647" spans="1:50" ht="26.25" customHeight="1">
      <c r="A647" s="528">
        <v>222</v>
      </c>
      <c r="B647" s="269" t="s">
        <v>449</v>
      </c>
      <c r="C647" s="270" t="s">
        <v>9</v>
      </c>
      <c r="D647" s="270">
        <v>1</v>
      </c>
      <c r="E647" s="270">
        <v>8.1</v>
      </c>
      <c r="F647" s="261">
        <f t="shared" si="347"/>
        <v>8.1</v>
      </c>
      <c r="G647" s="10">
        <f t="shared" si="234"/>
        <v>0.81</v>
      </c>
      <c r="H647" s="10">
        <f t="shared" si="348"/>
        <v>8.91</v>
      </c>
      <c r="I647" s="10">
        <f t="shared" si="236"/>
        <v>0.71279999999999999</v>
      </c>
      <c r="J647" s="10">
        <f t="shared" si="349"/>
        <v>9.6227999999999998</v>
      </c>
      <c r="K647" s="65">
        <f t="shared" si="238"/>
        <v>0.288684</v>
      </c>
      <c r="L647" s="10">
        <f t="shared" si="350"/>
        <v>9.9114839999999997</v>
      </c>
      <c r="M647" s="10">
        <f t="shared" si="240"/>
        <v>1.7840671199999998</v>
      </c>
      <c r="N647" s="10">
        <f t="shared" si="351"/>
        <v>11.695551119999999</v>
      </c>
      <c r="O647" s="407">
        <v>15531.903878720823</v>
      </c>
      <c r="P647" s="414">
        <f t="shared" si="346"/>
        <v>181654.17580450565</v>
      </c>
      <c r="Q647" s="66"/>
      <c r="S647" s="450" t="s">
        <v>9</v>
      </c>
      <c r="T647" s="270">
        <v>1</v>
      </c>
      <c r="U647" s="432">
        <v>9</v>
      </c>
      <c r="V647" s="432">
        <f t="shared" si="254"/>
        <v>9</v>
      </c>
      <c r="W647" s="432">
        <f t="shared" ref="W647:W651" si="352">V647*10%</f>
        <v>0.9</v>
      </c>
      <c r="X647" s="432">
        <f t="shared" ref="X647:X651" si="353">SUM(V647:W647)</f>
        <v>9.9</v>
      </c>
      <c r="Y647" s="478">
        <f t="shared" ref="Y647:Y651" si="354">X647*8%</f>
        <v>0.79200000000000004</v>
      </c>
      <c r="Z647" s="478">
        <f t="shared" ref="Z647:Z651" si="355">SUM(X647:Y647)</f>
        <v>10.692</v>
      </c>
      <c r="AA647" s="478">
        <f t="shared" ref="AA647:AA651" si="356">Z647*3%</f>
        <v>0.32075999999999999</v>
      </c>
      <c r="AB647" s="478">
        <f t="shared" ref="AB647:AB651" si="357">SUM(Z647:AA647)</f>
        <v>11.01276</v>
      </c>
      <c r="AC647" s="478">
        <f t="shared" ref="AC647:AC651" si="358">AB647*18%</f>
        <v>1.9822967999999999</v>
      </c>
      <c r="AD647" s="478">
        <f t="shared" ref="AD647:AD651" si="359">SUM(AB647:AC647)</f>
        <v>12.9950568</v>
      </c>
      <c r="AE647" s="407">
        <v>15531.903878720823</v>
      </c>
      <c r="AF647" s="502">
        <f t="shared" ref="AF647:AF651" si="360">AE647*AD647</f>
        <v>201837.97311611741</v>
      </c>
      <c r="AG647" s="66"/>
      <c r="AI647" s="504">
        <f t="shared" ref="AI647:AI651" si="361">P647-AF647</f>
        <v>-20183.797311611765</v>
      </c>
      <c r="AJ647" s="270" t="s">
        <v>9</v>
      </c>
      <c r="AK647" s="270">
        <v>1</v>
      </c>
      <c r="AL647" s="432"/>
      <c r="AM647" s="432"/>
      <c r="AN647" s="432"/>
      <c r="AO647" s="432"/>
      <c r="AP647" s="432"/>
      <c r="AQ647" s="432"/>
      <c r="AR647" s="432"/>
      <c r="AS647" s="432"/>
      <c r="AT647" s="432"/>
      <c r="AU647" s="432"/>
      <c r="AV647" s="407">
        <v>15531.903878720823</v>
      </c>
      <c r="AW647" s="432"/>
      <c r="AX647" s="66"/>
    </row>
    <row r="648" spans="1:50" ht="26.25" customHeight="1">
      <c r="A648" s="528">
        <v>223</v>
      </c>
      <c r="B648" s="269" t="s">
        <v>450</v>
      </c>
      <c r="C648" s="270" t="s">
        <v>9</v>
      </c>
      <c r="D648" s="270">
        <v>1</v>
      </c>
      <c r="E648" s="270">
        <v>9.44</v>
      </c>
      <c r="F648" s="261">
        <f t="shared" si="347"/>
        <v>9.44</v>
      </c>
      <c r="G648" s="10">
        <f t="shared" si="234"/>
        <v>0.94399999999999995</v>
      </c>
      <c r="H648" s="10">
        <f t="shared" si="348"/>
        <v>10.384</v>
      </c>
      <c r="I648" s="10">
        <f t="shared" si="236"/>
        <v>0.83072000000000001</v>
      </c>
      <c r="J648" s="10">
        <f t="shared" si="349"/>
        <v>11.21472</v>
      </c>
      <c r="K648" s="65">
        <f t="shared" si="238"/>
        <v>0.33644160000000001</v>
      </c>
      <c r="L648" s="10">
        <f t="shared" si="350"/>
        <v>11.5511616</v>
      </c>
      <c r="M648" s="10">
        <f t="shared" si="240"/>
        <v>2.0792090879999998</v>
      </c>
      <c r="N648" s="10">
        <f t="shared" si="351"/>
        <v>13.630370687999999</v>
      </c>
      <c r="O648" s="407">
        <v>15938.11980762808</v>
      </c>
      <c r="P648" s="414">
        <f t="shared" si="346"/>
        <v>217242.48104772597</v>
      </c>
      <c r="Q648" s="66"/>
      <c r="S648" s="450" t="s">
        <v>9</v>
      </c>
      <c r="T648" s="270">
        <v>1</v>
      </c>
      <c r="U648" s="432">
        <v>11</v>
      </c>
      <c r="V648" s="432">
        <f t="shared" ref="V648:V651" si="362">U648*T648</f>
        <v>11</v>
      </c>
      <c r="W648" s="432">
        <f t="shared" si="352"/>
        <v>1.1000000000000001</v>
      </c>
      <c r="X648" s="432">
        <f t="shared" si="353"/>
        <v>12.1</v>
      </c>
      <c r="Y648" s="478">
        <f t="shared" si="354"/>
        <v>0.96799999999999997</v>
      </c>
      <c r="Z648" s="478">
        <f t="shared" si="355"/>
        <v>13.068</v>
      </c>
      <c r="AA648" s="478">
        <f t="shared" si="356"/>
        <v>0.39204</v>
      </c>
      <c r="AB648" s="478">
        <f t="shared" si="357"/>
        <v>13.460039999999999</v>
      </c>
      <c r="AC648" s="478">
        <f t="shared" si="358"/>
        <v>2.4228071999999998</v>
      </c>
      <c r="AD648" s="478">
        <f t="shared" si="359"/>
        <v>15.882847199999999</v>
      </c>
      <c r="AE648" s="407">
        <v>15938.11980762808</v>
      </c>
      <c r="AF648" s="502">
        <f t="shared" si="360"/>
        <v>253142.72155985018</v>
      </c>
      <c r="AG648" s="66"/>
      <c r="AI648" s="504">
        <f t="shared" si="361"/>
        <v>-35900.240512124205</v>
      </c>
      <c r="AJ648" s="270" t="s">
        <v>9</v>
      </c>
      <c r="AK648" s="270">
        <v>1</v>
      </c>
      <c r="AL648" s="432"/>
      <c r="AM648" s="432"/>
      <c r="AN648" s="432"/>
      <c r="AO648" s="432"/>
      <c r="AP648" s="432"/>
      <c r="AQ648" s="432"/>
      <c r="AR648" s="432"/>
      <c r="AS648" s="432"/>
      <c r="AT648" s="432"/>
      <c r="AU648" s="432"/>
      <c r="AV648" s="407">
        <v>15938.11980762808</v>
      </c>
      <c r="AW648" s="432"/>
      <c r="AX648" s="66"/>
    </row>
    <row r="649" spans="1:50" ht="26.25" customHeight="1">
      <c r="A649" s="528">
        <v>224</v>
      </c>
      <c r="B649" s="269" t="s">
        <v>451</v>
      </c>
      <c r="C649" s="270" t="s">
        <v>9</v>
      </c>
      <c r="D649" s="270">
        <v>1</v>
      </c>
      <c r="E649" s="270">
        <v>10.97</v>
      </c>
      <c r="F649" s="261">
        <f t="shared" si="347"/>
        <v>10.97</v>
      </c>
      <c r="G649" s="10">
        <f t="shared" si="234"/>
        <v>1.0970000000000002</v>
      </c>
      <c r="H649" s="10">
        <f t="shared" si="348"/>
        <v>12.067</v>
      </c>
      <c r="I649" s="10">
        <f t="shared" si="236"/>
        <v>0.96536</v>
      </c>
      <c r="J649" s="10">
        <f t="shared" si="349"/>
        <v>13.032360000000001</v>
      </c>
      <c r="K649" s="65">
        <f t="shared" si="238"/>
        <v>0.39097080000000001</v>
      </c>
      <c r="L649" s="10">
        <f t="shared" si="350"/>
        <v>13.4233308</v>
      </c>
      <c r="M649" s="10">
        <f t="shared" si="240"/>
        <v>2.4161995439999999</v>
      </c>
      <c r="N649" s="10">
        <f t="shared" si="351"/>
        <v>15.839530344</v>
      </c>
      <c r="O649" s="407">
        <v>8000.7448681991182</v>
      </c>
      <c r="P649" s="414">
        <f t="shared" si="346"/>
        <v>126728.04111444221</v>
      </c>
      <c r="Q649" s="66"/>
      <c r="S649" s="450" t="s">
        <v>9</v>
      </c>
      <c r="T649" s="270">
        <v>1</v>
      </c>
      <c r="U649" s="432">
        <v>12.5</v>
      </c>
      <c r="V649" s="432">
        <f t="shared" si="362"/>
        <v>12.5</v>
      </c>
      <c r="W649" s="432">
        <f t="shared" si="352"/>
        <v>1.25</v>
      </c>
      <c r="X649" s="432">
        <f t="shared" si="353"/>
        <v>13.75</v>
      </c>
      <c r="Y649" s="478">
        <f t="shared" si="354"/>
        <v>1.1000000000000001</v>
      </c>
      <c r="Z649" s="478">
        <f t="shared" si="355"/>
        <v>14.85</v>
      </c>
      <c r="AA649" s="478">
        <f t="shared" si="356"/>
        <v>0.44549999999999995</v>
      </c>
      <c r="AB649" s="478">
        <f t="shared" si="357"/>
        <v>15.295499999999999</v>
      </c>
      <c r="AC649" s="478">
        <f t="shared" si="358"/>
        <v>2.7531899999999996</v>
      </c>
      <c r="AD649" s="478">
        <f t="shared" si="359"/>
        <v>18.048689999999997</v>
      </c>
      <c r="AE649" s="407">
        <v>8000.7448681991182</v>
      </c>
      <c r="AF649" s="502">
        <f t="shared" si="360"/>
        <v>144402.96389521673</v>
      </c>
      <c r="AG649" s="66"/>
      <c r="AI649" s="504">
        <f t="shared" si="361"/>
        <v>-17674.922780774519</v>
      </c>
      <c r="AJ649" s="270" t="s">
        <v>9</v>
      </c>
      <c r="AK649" s="270">
        <v>1</v>
      </c>
      <c r="AL649" s="432"/>
      <c r="AM649" s="432"/>
      <c r="AN649" s="432"/>
      <c r="AO649" s="432"/>
      <c r="AP649" s="432"/>
      <c r="AQ649" s="432"/>
      <c r="AR649" s="432"/>
      <c r="AS649" s="432"/>
      <c r="AT649" s="432"/>
      <c r="AU649" s="432"/>
      <c r="AV649" s="407">
        <v>8000.7448681991182</v>
      </c>
      <c r="AW649" s="432"/>
      <c r="AX649" s="66"/>
    </row>
    <row r="650" spans="1:50" ht="26.25" customHeight="1">
      <c r="A650" s="528">
        <v>225</v>
      </c>
      <c r="B650" s="269" t="s">
        <v>619</v>
      </c>
      <c r="C650" s="270" t="s">
        <v>9</v>
      </c>
      <c r="D650" s="270">
        <v>1</v>
      </c>
      <c r="E650" s="270">
        <v>12.38</v>
      </c>
      <c r="F650" s="261">
        <f t="shared" si="347"/>
        <v>12.38</v>
      </c>
      <c r="G650" s="10">
        <f t="shared" si="234"/>
        <v>1.2380000000000002</v>
      </c>
      <c r="H650" s="10">
        <f t="shared" si="348"/>
        <v>13.618</v>
      </c>
      <c r="I650" s="10">
        <f t="shared" si="236"/>
        <v>1.08944</v>
      </c>
      <c r="J650" s="10">
        <f t="shared" si="349"/>
        <v>14.70744</v>
      </c>
      <c r="K650" s="65">
        <f t="shared" si="238"/>
        <v>0.44122319999999998</v>
      </c>
      <c r="L650" s="10">
        <f t="shared" si="350"/>
        <v>15.1486632</v>
      </c>
      <c r="M650" s="10">
        <f t="shared" si="240"/>
        <v>2.726759376</v>
      </c>
      <c r="N650" s="10">
        <f t="shared" si="351"/>
        <v>17.875422575999998</v>
      </c>
      <c r="O650" s="407">
        <v>6734.1753499548067</v>
      </c>
      <c r="P650" s="414">
        <f t="shared" si="346"/>
        <v>120376.23008132484</v>
      </c>
      <c r="Q650" s="66"/>
      <c r="S650" s="450" t="s">
        <v>9</v>
      </c>
      <c r="T650" s="270">
        <v>1</v>
      </c>
      <c r="U650" s="432">
        <v>14.5</v>
      </c>
      <c r="V650" s="432">
        <f t="shared" si="362"/>
        <v>14.5</v>
      </c>
      <c r="W650" s="432">
        <f t="shared" si="352"/>
        <v>1.4500000000000002</v>
      </c>
      <c r="X650" s="432">
        <f t="shared" si="353"/>
        <v>15.95</v>
      </c>
      <c r="Y650" s="478">
        <f t="shared" si="354"/>
        <v>1.276</v>
      </c>
      <c r="Z650" s="478">
        <f t="shared" si="355"/>
        <v>17.225999999999999</v>
      </c>
      <c r="AA650" s="478">
        <f t="shared" si="356"/>
        <v>0.51677999999999991</v>
      </c>
      <c r="AB650" s="478">
        <f t="shared" si="357"/>
        <v>17.74278</v>
      </c>
      <c r="AC650" s="478">
        <f t="shared" si="358"/>
        <v>3.1937004</v>
      </c>
      <c r="AD650" s="478">
        <f t="shared" si="359"/>
        <v>20.936480400000001</v>
      </c>
      <c r="AE650" s="407">
        <v>6734.1753499548067</v>
      </c>
      <c r="AF650" s="502">
        <f t="shared" si="360"/>
        <v>140989.93022449195</v>
      </c>
      <c r="AG650" s="66"/>
      <c r="AI650" s="504">
        <f t="shared" si="361"/>
        <v>-20613.700143167109</v>
      </c>
      <c r="AJ650" s="270" t="s">
        <v>9</v>
      </c>
      <c r="AK650" s="270">
        <v>1</v>
      </c>
      <c r="AL650" s="432"/>
      <c r="AM650" s="432"/>
      <c r="AN650" s="432"/>
      <c r="AO650" s="432"/>
      <c r="AP650" s="432"/>
      <c r="AQ650" s="432"/>
      <c r="AR650" s="432"/>
      <c r="AS650" s="432"/>
      <c r="AT650" s="432"/>
      <c r="AU650" s="432"/>
      <c r="AV650" s="407">
        <v>6734.1753499548067</v>
      </c>
      <c r="AW650" s="432"/>
      <c r="AX650" s="66"/>
    </row>
    <row r="651" spans="1:50" ht="26.25" customHeight="1" thickBot="1">
      <c r="A651" s="526">
        <v>226</v>
      </c>
      <c r="B651" s="352" t="s">
        <v>618</v>
      </c>
      <c r="C651" s="12" t="s">
        <v>9</v>
      </c>
      <c r="D651" s="12">
        <v>1</v>
      </c>
      <c r="E651" s="12">
        <v>13.76</v>
      </c>
      <c r="F651" s="237">
        <f t="shared" si="347"/>
        <v>13.76</v>
      </c>
      <c r="G651" s="81">
        <f t="shared" si="234"/>
        <v>1.3760000000000001</v>
      </c>
      <c r="H651" s="81">
        <f t="shared" si="348"/>
        <v>15.135999999999999</v>
      </c>
      <c r="I651" s="81">
        <f t="shared" si="236"/>
        <v>1.21088</v>
      </c>
      <c r="J651" s="81">
        <f t="shared" si="349"/>
        <v>16.346879999999999</v>
      </c>
      <c r="K651" s="115">
        <f t="shared" si="238"/>
        <v>0.49040639999999996</v>
      </c>
      <c r="L651" s="81">
        <f t="shared" si="350"/>
        <v>16.8372864</v>
      </c>
      <c r="M651" s="81">
        <f t="shared" si="240"/>
        <v>3.0307115520000001</v>
      </c>
      <c r="N651" s="81">
        <f t="shared" si="351"/>
        <v>19.867997952</v>
      </c>
      <c r="O651" s="401">
        <v>1471.35</v>
      </c>
      <c r="P651" s="415">
        <f t="shared" si="346"/>
        <v>29232.778786675197</v>
      </c>
      <c r="Q651" s="72"/>
      <c r="S651" s="448" t="s">
        <v>9</v>
      </c>
      <c r="T651" s="12">
        <v>1</v>
      </c>
      <c r="U651" s="367">
        <v>15</v>
      </c>
      <c r="V651" s="367">
        <f t="shared" si="362"/>
        <v>15</v>
      </c>
      <c r="W651" s="367">
        <f t="shared" si="352"/>
        <v>1.5</v>
      </c>
      <c r="X651" s="367">
        <f t="shared" si="353"/>
        <v>16.5</v>
      </c>
      <c r="Y651" s="498">
        <f t="shared" si="354"/>
        <v>1.32</v>
      </c>
      <c r="Z651" s="498">
        <f t="shared" si="355"/>
        <v>17.82</v>
      </c>
      <c r="AA651" s="498">
        <f t="shared" si="356"/>
        <v>0.53459999999999996</v>
      </c>
      <c r="AB651" s="498">
        <f t="shared" si="357"/>
        <v>18.354600000000001</v>
      </c>
      <c r="AC651" s="498">
        <f t="shared" si="358"/>
        <v>3.3038280000000002</v>
      </c>
      <c r="AD651" s="498">
        <f t="shared" si="359"/>
        <v>21.658428000000001</v>
      </c>
      <c r="AE651" s="401">
        <v>1471.35</v>
      </c>
      <c r="AF651" s="503">
        <f t="shared" si="360"/>
        <v>31867.128037799997</v>
      </c>
      <c r="AG651" s="72"/>
      <c r="AI651" s="504">
        <f t="shared" si="361"/>
        <v>-2634.3492511248005</v>
      </c>
      <c r="AJ651" s="12" t="s">
        <v>9</v>
      </c>
      <c r="AK651" s="12">
        <v>1</v>
      </c>
      <c r="AL651" s="432"/>
      <c r="AM651" s="432"/>
      <c r="AN651" s="432"/>
      <c r="AO651" s="432"/>
      <c r="AP651" s="432"/>
      <c r="AQ651" s="432"/>
      <c r="AR651" s="432"/>
      <c r="AS651" s="432"/>
      <c r="AT651" s="432"/>
      <c r="AU651" s="432"/>
      <c r="AV651" s="401">
        <v>1471.35</v>
      </c>
      <c r="AW651" s="432"/>
      <c r="AX651" s="72"/>
    </row>
    <row r="652" spans="1:50" ht="45" customHeight="1" thickBot="1">
      <c r="A652" s="528">
        <v>227</v>
      </c>
      <c r="B652" s="531" t="s">
        <v>826</v>
      </c>
      <c r="C652" s="494" t="s">
        <v>290</v>
      </c>
      <c r="D652" s="495">
        <v>1</v>
      </c>
      <c r="E652" s="495">
        <v>46.089999999999996</v>
      </c>
      <c r="F652" s="495">
        <f t="shared" si="347"/>
        <v>46.089999999999996</v>
      </c>
      <c r="G652" s="76">
        <f t="shared" ref="G652:G667" si="363">F652*$G$4</f>
        <v>4.609</v>
      </c>
      <c r="H652" s="76">
        <f t="shared" si="348"/>
        <v>50.698999999999998</v>
      </c>
      <c r="I652" s="76">
        <f t="shared" ref="I652:I667" si="364">H652*$I$4</f>
        <v>4.0559199999999995</v>
      </c>
      <c r="J652" s="76">
        <f t="shared" si="349"/>
        <v>54.754919999999998</v>
      </c>
      <c r="K652" s="77">
        <f t="shared" ref="K652:K667" si="365">J652*$K$4</f>
        <v>1.6426475999999999</v>
      </c>
      <c r="L652" s="76">
        <f t="shared" si="350"/>
        <v>56.397567599999995</v>
      </c>
      <c r="M652" s="76">
        <f t="shared" ref="M652:M667" si="366">L652*$M$4</f>
        <v>10.151562167999998</v>
      </c>
      <c r="N652" s="496">
        <f t="shared" si="351"/>
        <v>66.549129768</v>
      </c>
      <c r="O652" s="533">
        <v>10</v>
      </c>
      <c r="P652" s="534">
        <f t="shared" si="346"/>
        <v>665.49129768</v>
      </c>
      <c r="Q652" s="535"/>
      <c r="V652" s="369"/>
      <c r="Y652" s="369"/>
      <c r="AF652" s="544"/>
      <c r="AH652" s="369"/>
      <c r="AJ652" s="494" t="s">
        <v>290</v>
      </c>
      <c r="AK652" s="495">
        <v>1</v>
      </c>
      <c r="AL652" s="432"/>
      <c r="AM652" s="574"/>
      <c r="AN652" s="432"/>
      <c r="AO652" s="432"/>
      <c r="AP652" s="432"/>
      <c r="AQ652" s="432"/>
      <c r="AR652" s="432"/>
      <c r="AS652" s="432"/>
      <c r="AT652" s="432"/>
      <c r="AU652" s="432"/>
      <c r="AV652" s="533">
        <v>10</v>
      </c>
      <c r="AW652" s="432"/>
      <c r="AX652" s="535"/>
    </row>
    <row r="653" spans="1:50" ht="45" customHeight="1" thickBot="1">
      <c r="A653" s="528">
        <v>228</v>
      </c>
      <c r="B653" s="531" t="s">
        <v>827</v>
      </c>
      <c r="C653" s="494" t="s">
        <v>290</v>
      </c>
      <c r="D653" s="495">
        <v>1</v>
      </c>
      <c r="E653" s="495">
        <v>37.527999999999999</v>
      </c>
      <c r="F653" s="495">
        <f t="shared" si="347"/>
        <v>37.527999999999999</v>
      </c>
      <c r="G653" s="76">
        <f t="shared" si="363"/>
        <v>3.7528000000000001</v>
      </c>
      <c r="H653" s="76">
        <f t="shared" si="348"/>
        <v>41.280799999999999</v>
      </c>
      <c r="I653" s="76">
        <f t="shared" si="364"/>
        <v>3.3024640000000001</v>
      </c>
      <c r="J653" s="76">
        <f t="shared" si="349"/>
        <v>44.583264</v>
      </c>
      <c r="K653" s="77">
        <f t="shared" si="365"/>
        <v>1.3374979199999999</v>
      </c>
      <c r="L653" s="76">
        <f t="shared" si="350"/>
        <v>45.920761919999997</v>
      </c>
      <c r="M653" s="76">
        <f t="shared" si="366"/>
        <v>8.2657371455999993</v>
      </c>
      <c r="N653" s="496">
        <f t="shared" si="351"/>
        <v>54.186499065599996</v>
      </c>
      <c r="O653" s="533">
        <v>8</v>
      </c>
      <c r="P653" s="534">
        <f t="shared" si="346"/>
        <v>433.49199252479997</v>
      </c>
      <c r="Q653" s="535"/>
      <c r="V653" s="369"/>
      <c r="Y653" s="369"/>
      <c r="AF653" s="544"/>
      <c r="AH653" s="369"/>
      <c r="AJ653" s="494" t="s">
        <v>290</v>
      </c>
      <c r="AK653" s="495">
        <v>1</v>
      </c>
      <c r="AL653" s="432"/>
      <c r="AM653" s="574"/>
      <c r="AN653" s="432"/>
      <c r="AO653" s="432"/>
      <c r="AP653" s="432"/>
      <c r="AQ653" s="432"/>
      <c r="AR653" s="432"/>
      <c r="AS653" s="432"/>
      <c r="AT653" s="432"/>
      <c r="AU653" s="432"/>
      <c r="AV653" s="533">
        <v>8</v>
      </c>
      <c r="AW653" s="432"/>
      <c r="AX653" s="535"/>
    </row>
    <row r="654" spans="1:50" ht="45" customHeight="1" thickBot="1">
      <c r="A654" s="526">
        <v>229</v>
      </c>
      <c r="B654" s="531" t="s">
        <v>828</v>
      </c>
      <c r="C654" s="494" t="s">
        <v>290</v>
      </c>
      <c r="D654" s="495">
        <v>1</v>
      </c>
      <c r="E654" s="495">
        <v>30.81</v>
      </c>
      <c r="F654" s="495">
        <f t="shared" si="347"/>
        <v>30.81</v>
      </c>
      <c r="G654" s="76">
        <f t="shared" si="363"/>
        <v>3.081</v>
      </c>
      <c r="H654" s="76">
        <f t="shared" si="348"/>
        <v>33.890999999999998</v>
      </c>
      <c r="I654" s="76">
        <f t="shared" si="364"/>
        <v>2.7112799999999999</v>
      </c>
      <c r="J654" s="76">
        <f t="shared" si="349"/>
        <v>36.60228</v>
      </c>
      <c r="K654" s="77">
        <f t="shared" si="365"/>
        <v>1.0980684000000001</v>
      </c>
      <c r="L654" s="76">
        <f t="shared" si="350"/>
        <v>37.700348400000003</v>
      </c>
      <c r="M654" s="76">
        <f t="shared" si="366"/>
        <v>6.7860627120000006</v>
      </c>
      <c r="N654" s="496">
        <f t="shared" si="351"/>
        <v>44.486411112000006</v>
      </c>
      <c r="O654" s="533">
        <v>6</v>
      </c>
      <c r="P654" s="534">
        <f t="shared" si="346"/>
        <v>266.91846667200002</v>
      </c>
      <c r="Q654" s="535"/>
      <c r="V654" s="369"/>
      <c r="Y654" s="369"/>
      <c r="AH654" s="369"/>
      <c r="AJ654" s="494" t="s">
        <v>290</v>
      </c>
      <c r="AK654" s="495">
        <v>1</v>
      </c>
      <c r="AL654" s="432"/>
      <c r="AM654" s="574"/>
      <c r="AN654" s="432"/>
      <c r="AO654" s="432"/>
      <c r="AP654" s="432"/>
      <c r="AQ654" s="432"/>
      <c r="AR654" s="432"/>
      <c r="AS654" s="432"/>
      <c r="AT654" s="432"/>
      <c r="AU654" s="432"/>
      <c r="AV654" s="533">
        <v>6</v>
      </c>
      <c r="AW654" s="432"/>
      <c r="AX654" s="535"/>
    </row>
    <row r="655" spans="1:50" ht="45" customHeight="1" thickBot="1">
      <c r="A655" s="528">
        <v>230</v>
      </c>
      <c r="B655" s="531" t="s">
        <v>829</v>
      </c>
      <c r="C655" s="494" t="s">
        <v>290</v>
      </c>
      <c r="D655" s="495">
        <v>1</v>
      </c>
      <c r="E655" s="495">
        <v>24.898</v>
      </c>
      <c r="F655" s="495">
        <f t="shared" si="347"/>
        <v>24.898</v>
      </c>
      <c r="G655" s="76">
        <f t="shared" si="363"/>
        <v>2.4898000000000002</v>
      </c>
      <c r="H655" s="76">
        <f t="shared" si="348"/>
        <v>27.387799999999999</v>
      </c>
      <c r="I655" s="76">
        <f t="shared" si="364"/>
        <v>2.1910240000000001</v>
      </c>
      <c r="J655" s="76">
        <f t="shared" si="349"/>
        <v>29.578823999999997</v>
      </c>
      <c r="K655" s="77">
        <f t="shared" si="365"/>
        <v>0.88736471999999988</v>
      </c>
      <c r="L655" s="76">
        <f t="shared" si="350"/>
        <v>30.466188719999998</v>
      </c>
      <c r="M655" s="76">
        <f t="shared" si="366"/>
        <v>5.4839139695999997</v>
      </c>
      <c r="N655" s="496">
        <f t="shared" si="351"/>
        <v>35.950102689600001</v>
      </c>
      <c r="O655" s="533">
        <v>20</v>
      </c>
      <c r="P655" s="534">
        <f t="shared" si="346"/>
        <v>719.00205379199997</v>
      </c>
      <c r="Q655" s="535"/>
      <c r="V655" s="369"/>
      <c r="Y655" s="369"/>
      <c r="AH655" s="369"/>
      <c r="AJ655" s="494" t="s">
        <v>290</v>
      </c>
      <c r="AK655" s="495">
        <v>1</v>
      </c>
      <c r="AL655" s="432"/>
      <c r="AM655" s="574"/>
      <c r="AN655" s="432"/>
      <c r="AO655" s="432"/>
      <c r="AP655" s="432"/>
      <c r="AQ655" s="432"/>
      <c r="AR655" s="432"/>
      <c r="AS655" s="432"/>
      <c r="AT655" s="432"/>
      <c r="AU655" s="432"/>
      <c r="AV655" s="533">
        <v>20</v>
      </c>
      <c r="AW655" s="432"/>
      <c r="AX655" s="535"/>
    </row>
    <row r="656" spans="1:50" ht="45" customHeight="1" thickBot="1">
      <c r="A656" s="528">
        <v>231</v>
      </c>
      <c r="B656" s="531" t="s">
        <v>830</v>
      </c>
      <c r="C656" s="494" t="s">
        <v>290</v>
      </c>
      <c r="D656" s="495">
        <v>1</v>
      </c>
      <c r="E656" s="495">
        <v>16.829999999999998</v>
      </c>
      <c r="F656" s="495">
        <f t="shared" si="347"/>
        <v>16.829999999999998</v>
      </c>
      <c r="G656" s="76">
        <f t="shared" si="363"/>
        <v>1.6829999999999998</v>
      </c>
      <c r="H656" s="76">
        <f t="shared" si="348"/>
        <v>18.512999999999998</v>
      </c>
      <c r="I656" s="76">
        <f t="shared" si="364"/>
        <v>1.4810399999999999</v>
      </c>
      <c r="J656" s="76">
        <f t="shared" si="349"/>
        <v>19.994039999999998</v>
      </c>
      <c r="K656" s="77">
        <f t="shared" si="365"/>
        <v>0.59982119999999994</v>
      </c>
      <c r="L656" s="76">
        <f t="shared" si="350"/>
        <v>20.593861199999999</v>
      </c>
      <c r="M656" s="76">
        <f t="shared" si="366"/>
        <v>3.7068950159999998</v>
      </c>
      <c r="N656" s="496">
        <f t="shared" si="351"/>
        <v>24.300756216</v>
      </c>
      <c r="O656" s="533">
        <v>15</v>
      </c>
      <c r="P656" s="534">
        <f t="shared" si="346"/>
        <v>364.51134323999997</v>
      </c>
      <c r="Q656" s="535"/>
      <c r="V656" s="369"/>
      <c r="Y656" s="369"/>
      <c r="AH656" s="369"/>
      <c r="AJ656" s="494" t="s">
        <v>290</v>
      </c>
      <c r="AK656" s="495">
        <v>1</v>
      </c>
      <c r="AL656" s="432"/>
      <c r="AM656" s="574"/>
      <c r="AN656" s="432"/>
      <c r="AO656" s="432"/>
      <c r="AP656" s="432"/>
      <c r="AQ656" s="432"/>
      <c r="AR656" s="432"/>
      <c r="AS656" s="432"/>
      <c r="AT656" s="432"/>
      <c r="AU656" s="432"/>
      <c r="AV656" s="533">
        <v>15</v>
      </c>
      <c r="AW656" s="432"/>
      <c r="AX656" s="535"/>
    </row>
    <row r="657" spans="1:50" ht="45" customHeight="1" thickBot="1">
      <c r="A657" s="526">
        <v>232</v>
      </c>
      <c r="B657" s="531" t="s">
        <v>831</v>
      </c>
      <c r="C657" s="494" t="s">
        <v>290</v>
      </c>
      <c r="D657" s="495">
        <v>1</v>
      </c>
      <c r="E657" s="495">
        <v>14.469999999999999</v>
      </c>
      <c r="F657" s="495">
        <f t="shared" si="347"/>
        <v>14.469999999999999</v>
      </c>
      <c r="G657" s="76">
        <f t="shared" si="363"/>
        <v>1.4470000000000001</v>
      </c>
      <c r="H657" s="76">
        <f t="shared" si="348"/>
        <v>15.916999999999998</v>
      </c>
      <c r="I657" s="76">
        <f t="shared" si="364"/>
        <v>1.2733599999999998</v>
      </c>
      <c r="J657" s="76">
        <f t="shared" si="349"/>
        <v>17.190359999999998</v>
      </c>
      <c r="K657" s="77">
        <f t="shared" si="365"/>
        <v>0.51571079999999991</v>
      </c>
      <c r="L657" s="76">
        <f t="shared" si="350"/>
        <v>17.706070799999999</v>
      </c>
      <c r="M657" s="76">
        <f t="shared" si="366"/>
        <v>3.1870927439999996</v>
      </c>
      <c r="N657" s="496">
        <f t="shared" si="351"/>
        <v>20.893163544</v>
      </c>
      <c r="O657" s="533">
        <v>13</v>
      </c>
      <c r="P657" s="534">
        <f t="shared" si="346"/>
        <v>271.61112607199999</v>
      </c>
      <c r="Q657" s="535"/>
      <c r="V657" s="369"/>
      <c r="Y657" s="369"/>
      <c r="AH657" s="369"/>
      <c r="AJ657" s="494" t="s">
        <v>290</v>
      </c>
      <c r="AK657" s="495">
        <v>1</v>
      </c>
      <c r="AL657" s="432"/>
      <c r="AM657" s="574"/>
      <c r="AN657" s="432"/>
      <c r="AO657" s="432"/>
      <c r="AP657" s="432"/>
      <c r="AQ657" s="432"/>
      <c r="AR657" s="432"/>
      <c r="AS657" s="432"/>
      <c r="AT657" s="432"/>
      <c r="AU657" s="432"/>
      <c r="AV657" s="533">
        <v>13</v>
      </c>
      <c r="AW657" s="432"/>
      <c r="AX657" s="535"/>
    </row>
    <row r="658" spans="1:50" ht="45" customHeight="1" thickBot="1">
      <c r="A658" s="528">
        <v>233</v>
      </c>
      <c r="B658" s="531" t="s">
        <v>832</v>
      </c>
      <c r="C658" s="494" t="s">
        <v>290</v>
      </c>
      <c r="D658" s="495">
        <v>1</v>
      </c>
      <c r="E658" s="495">
        <v>9.7840000000000007</v>
      </c>
      <c r="F658" s="495">
        <f t="shared" si="347"/>
        <v>9.7840000000000007</v>
      </c>
      <c r="G658" s="76">
        <f t="shared" si="363"/>
        <v>0.97840000000000016</v>
      </c>
      <c r="H658" s="76">
        <f t="shared" si="348"/>
        <v>10.762400000000001</v>
      </c>
      <c r="I658" s="76">
        <f t="shared" si="364"/>
        <v>0.86099200000000009</v>
      </c>
      <c r="J658" s="76">
        <f t="shared" si="349"/>
        <v>11.623392000000001</v>
      </c>
      <c r="K658" s="77">
        <f t="shared" si="365"/>
        <v>0.34870176000000003</v>
      </c>
      <c r="L658" s="76">
        <f t="shared" si="350"/>
        <v>11.972093760000002</v>
      </c>
      <c r="M658" s="76">
        <f t="shared" si="366"/>
        <v>2.1549768768000002</v>
      </c>
      <c r="N658" s="496">
        <f t="shared" si="351"/>
        <v>14.127070636800003</v>
      </c>
      <c r="O658" s="533">
        <v>12</v>
      </c>
      <c r="P658" s="534">
        <f t="shared" si="346"/>
        <v>169.52484764160005</v>
      </c>
      <c r="Q658" s="535"/>
      <c r="V658" s="369"/>
      <c r="Y658" s="369"/>
      <c r="AH658" s="369"/>
      <c r="AJ658" s="494" t="s">
        <v>290</v>
      </c>
      <c r="AK658" s="495">
        <v>1</v>
      </c>
      <c r="AL658" s="432"/>
      <c r="AM658" s="574"/>
      <c r="AN658" s="432"/>
      <c r="AO658" s="432"/>
      <c r="AP658" s="432"/>
      <c r="AQ658" s="432"/>
      <c r="AR658" s="432"/>
      <c r="AS658" s="432"/>
      <c r="AT658" s="432"/>
      <c r="AU658" s="432"/>
      <c r="AV658" s="533">
        <v>12</v>
      </c>
      <c r="AW658" s="432"/>
      <c r="AX658" s="535"/>
    </row>
    <row r="659" spans="1:50" ht="36.75" customHeight="1" thickBot="1">
      <c r="A659" s="528">
        <v>234</v>
      </c>
      <c r="B659" s="563" t="s">
        <v>843</v>
      </c>
      <c r="C659" s="10" t="s">
        <v>290</v>
      </c>
      <c r="D659" s="32">
        <v>1</v>
      </c>
      <c r="E659" s="32">
        <v>122.24</v>
      </c>
      <c r="F659" s="495">
        <f t="shared" ref="F659:F665" si="367">E659*D659</f>
        <v>122.24</v>
      </c>
      <c r="G659" s="76">
        <f t="shared" ref="G659:G665" si="368">F659*$G$4</f>
        <v>12.224</v>
      </c>
      <c r="H659" s="76">
        <f t="shared" ref="H659:H665" si="369">G659+F659</f>
        <v>134.464</v>
      </c>
      <c r="I659" s="76">
        <f t="shared" ref="I659:I665" si="370">H659*$I$4</f>
        <v>10.75712</v>
      </c>
      <c r="J659" s="76">
        <f t="shared" ref="J659:J665" si="371">I659+H659</f>
        <v>145.22111999999998</v>
      </c>
      <c r="K659" s="77">
        <f t="shared" ref="K659:K665" si="372">J659*$K$4</f>
        <v>4.3566335999999994</v>
      </c>
      <c r="L659" s="76">
        <f t="shared" ref="L659:L665" si="373">J659+K659</f>
        <v>149.57775359999999</v>
      </c>
      <c r="M659" s="76">
        <f t="shared" ref="M659:M665" si="374">L659*$M$4</f>
        <v>26.923995647999998</v>
      </c>
      <c r="N659" s="496">
        <f t="shared" ref="N659:N665" si="375">M659+L659</f>
        <v>176.50174924799998</v>
      </c>
      <c r="O659" s="533">
        <v>1</v>
      </c>
      <c r="P659" s="534">
        <f t="shared" si="346"/>
        <v>176.50174924799998</v>
      </c>
      <c r="Q659" s="432"/>
      <c r="V659" s="369"/>
      <c r="Y659" s="369"/>
      <c r="AH659" s="369"/>
      <c r="AJ659" s="10" t="s">
        <v>290</v>
      </c>
      <c r="AK659" s="32">
        <v>1</v>
      </c>
      <c r="AL659" s="432"/>
      <c r="AM659" s="574"/>
      <c r="AN659" s="432"/>
      <c r="AO659" s="432"/>
      <c r="AP659" s="432"/>
      <c r="AQ659" s="432"/>
      <c r="AR659" s="432"/>
      <c r="AS659" s="432"/>
      <c r="AT659" s="432"/>
      <c r="AU659" s="432"/>
      <c r="AV659" s="533">
        <v>1</v>
      </c>
      <c r="AW659" s="432"/>
      <c r="AX659" s="432"/>
    </row>
    <row r="660" spans="1:50" ht="36.75" customHeight="1" thickBot="1">
      <c r="A660" s="526">
        <v>235</v>
      </c>
      <c r="B660" s="563" t="s">
        <v>844</v>
      </c>
      <c r="C660" s="10" t="s">
        <v>290</v>
      </c>
      <c r="D660" s="32">
        <v>1</v>
      </c>
      <c r="E660" s="32">
        <v>98.32</v>
      </c>
      <c r="F660" s="495">
        <f t="shared" si="367"/>
        <v>98.32</v>
      </c>
      <c r="G660" s="76">
        <f t="shared" si="368"/>
        <v>9.8320000000000007</v>
      </c>
      <c r="H660" s="76">
        <f t="shared" si="369"/>
        <v>108.15199999999999</v>
      </c>
      <c r="I660" s="76">
        <f t="shared" si="370"/>
        <v>8.6521599999999985</v>
      </c>
      <c r="J660" s="76">
        <f t="shared" si="371"/>
        <v>116.80415999999998</v>
      </c>
      <c r="K660" s="77">
        <f t="shared" si="372"/>
        <v>3.5041247999999992</v>
      </c>
      <c r="L660" s="76">
        <f t="shared" si="373"/>
        <v>120.30828479999998</v>
      </c>
      <c r="M660" s="76">
        <f t="shared" si="374"/>
        <v>21.655491263999995</v>
      </c>
      <c r="N660" s="496">
        <f t="shared" si="375"/>
        <v>141.96377606399997</v>
      </c>
      <c r="O660" s="533">
        <v>1</v>
      </c>
      <c r="P660" s="534">
        <f t="shared" si="346"/>
        <v>141.96377606399997</v>
      </c>
      <c r="Q660" s="432"/>
      <c r="V660" s="369"/>
      <c r="Y660" s="369"/>
      <c r="AH660" s="369"/>
      <c r="AJ660" s="10" t="s">
        <v>290</v>
      </c>
      <c r="AK660" s="32">
        <v>1</v>
      </c>
      <c r="AL660" s="432"/>
      <c r="AM660" s="574"/>
      <c r="AN660" s="432"/>
      <c r="AO660" s="432"/>
      <c r="AP660" s="432"/>
      <c r="AQ660" s="432"/>
      <c r="AR660" s="432"/>
      <c r="AS660" s="432"/>
      <c r="AT660" s="432"/>
      <c r="AU660" s="432"/>
      <c r="AV660" s="533">
        <v>1</v>
      </c>
      <c r="AW660" s="432"/>
      <c r="AX660" s="432"/>
    </row>
    <row r="661" spans="1:50" ht="55.5" customHeight="1" thickBot="1">
      <c r="A661" s="528">
        <v>236</v>
      </c>
      <c r="B661" s="563" t="s">
        <v>845</v>
      </c>
      <c r="C661" s="10" t="s">
        <v>290</v>
      </c>
      <c r="D661" s="32">
        <v>1</v>
      </c>
      <c r="E661" s="32">
        <v>68.108000000000004</v>
      </c>
      <c r="F661" s="495">
        <f t="shared" si="367"/>
        <v>68.108000000000004</v>
      </c>
      <c r="G661" s="76">
        <f t="shared" si="368"/>
        <v>6.8108000000000004</v>
      </c>
      <c r="H661" s="76">
        <f t="shared" si="369"/>
        <v>74.918800000000005</v>
      </c>
      <c r="I661" s="76">
        <f t="shared" si="370"/>
        <v>5.9935040000000006</v>
      </c>
      <c r="J661" s="76">
        <f t="shared" si="371"/>
        <v>80.912304000000006</v>
      </c>
      <c r="K661" s="77">
        <f t="shared" si="372"/>
        <v>2.4273691200000003</v>
      </c>
      <c r="L661" s="76">
        <f t="shared" si="373"/>
        <v>83.33967312</v>
      </c>
      <c r="M661" s="76">
        <f t="shared" si="374"/>
        <v>15.0011411616</v>
      </c>
      <c r="N661" s="496">
        <f t="shared" si="375"/>
        <v>98.340814281600004</v>
      </c>
      <c r="O661" s="533">
        <v>1</v>
      </c>
      <c r="P661" s="534">
        <f t="shared" si="346"/>
        <v>98.340814281600004</v>
      </c>
      <c r="Q661" s="432"/>
      <c r="V661" s="369"/>
      <c r="Y661" s="369"/>
      <c r="AH661" s="369"/>
      <c r="AJ661" s="10" t="s">
        <v>290</v>
      </c>
      <c r="AK661" s="32">
        <v>1</v>
      </c>
      <c r="AL661" s="432"/>
      <c r="AM661" s="574"/>
      <c r="AN661" s="432"/>
      <c r="AO661" s="432"/>
      <c r="AP661" s="432"/>
      <c r="AQ661" s="432"/>
      <c r="AR661" s="432"/>
      <c r="AS661" s="432"/>
      <c r="AT661" s="432"/>
      <c r="AU661" s="432"/>
      <c r="AV661" s="533">
        <v>1</v>
      </c>
      <c r="AW661" s="432"/>
      <c r="AX661" s="432"/>
    </row>
    <row r="662" spans="1:50" ht="55.5" customHeight="1" thickBot="1">
      <c r="A662" s="528">
        <v>237</v>
      </c>
      <c r="B662" s="563" t="s">
        <v>846</v>
      </c>
      <c r="C662" s="10" t="s">
        <v>290</v>
      </c>
      <c r="D662" s="32">
        <v>1</v>
      </c>
      <c r="E662" s="32">
        <v>55.972000000000001</v>
      </c>
      <c r="F662" s="495">
        <f t="shared" si="367"/>
        <v>55.972000000000001</v>
      </c>
      <c r="G662" s="76">
        <f t="shared" si="368"/>
        <v>5.5972000000000008</v>
      </c>
      <c r="H662" s="76">
        <f t="shared" si="369"/>
        <v>61.569200000000002</v>
      </c>
      <c r="I662" s="76">
        <f t="shared" si="370"/>
        <v>4.9255360000000001</v>
      </c>
      <c r="J662" s="76">
        <f t="shared" si="371"/>
        <v>66.494736000000003</v>
      </c>
      <c r="K662" s="77">
        <f t="shared" si="372"/>
        <v>1.99484208</v>
      </c>
      <c r="L662" s="76">
        <f t="shared" si="373"/>
        <v>68.489578080000001</v>
      </c>
      <c r="M662" s="76">
        <f t="shared" si="374"/>
        <v>12.3281240544</v>
      </c>
      <c r="N662" s="496">
        <f t="shared" si="375"/>
        <v>80.817702134400008</v>
      </c>
      <c r="O662" s="533">
        <v>1</v>
      </c>
      <c r="P662" s="534">
        <f t="shared" si="346"/>
        <v>80.817702134400008</v>
      </c>
      <c r="Q662" s="432"/>
      <c r="V662" s="369"/>
      <c r="Y662" s="369"/>
      <c r="AH662" s="369"/>
      <c r="AJ662" s="10" t="s">
        <v>290</v>
      </c>
      <c r="AK662" s="32">
        <v>1</v>
      </c>
      <c r="AL662" s="432"/>
      <c r="AM662" s="574"/>
      <c r="AN662" s="432"/>
      <c r="AO662" s="432"/>
      <c r="AP662" s="432"/>
      <c r="AQ662" s="432"/>
      <c r="AR662" s="432"/>
      <c r="AS662" s="432"/>
      <c r="AT662" s="432"/>
      <c r="AU662" s="432"/>
      <c r="AV662" s="533">
        <v>1</v>
      </c>
      <c r="AW662" s="432"/>
      <c r="AX662" s="432"/>
    </row>
    <row r="663" spans="1:50" ht="55.5" customHeight="1" thickBot="1">
      <c r="A663" s="526">
        <v>238</v>
      </c>
      <c r="B663" s="563" t="s">
        <v>847</v>
      </c>
      <c r="C663" s="10" t="s">
        <v>290</v>
      </c>
      <c r="D663" s="32">
        <v>1</v>
      </c>
      <c r="E663" s="32">
        <v>40.461999999999989</v>
      </c>
      <c r="F663" s="495">
        <f t="shared" si="367"/>
        <v>40.461999999999989</v>
      </c>
      <c r="G663" s="76">
        <f t="shared" si="368"/>
        <v>4.0461999999999989</v>
      </c>
      <c r="H663" s="76">
        <f t="shared" si="369"/>
        <v>44.508199999999988</v>
      </c>
      <c r="I663" s="76">
        <f t="shared" si="370"/>
        <v>3.5606559999999989</v>
      </c>
      <c r="J663" s="76">
        <f t="shared" si="371"/>
        <v>48.06885599999999</v>
      </c>
      <c r="K663" s="77">
        <f t="shared" si="372"/>
        <v>1.4420656799999996</v>
      </c>
      <c r="L663" s="76">
        <f t="shared" si="373"/>
        <v>49.510921679999988</v>
      </c>
      <c r="M663" s="76">
        <f t="shared" si="374"/>
        <v>8.9119659023999969</v>
      </c>
      <c r="N663" s="496">
        <f t="shared" si="375"/>
        <v>58.422887582399987</v>
      </c>
      <c r="O663" s="533">
        <v>1</v>
      </c>
      <c r="P663" s="534">
        <f t="shared" si="346"/>
        <v>58.422887582399987</v>
      </c>
      <c r="Q663" s="432"/>
      <c r="V663" s="369"/>
      <c r="Y663" s="369"/>
      <c r="AH663" s="369"/>
      <c r="AJ663" s="10" t="s">
        <v>290</v>
      </c>
      <c r="AK663" s="32">
        <v>1</v>
      </c>
      <c r="AL663" s="432"/>
      <c r="AM663" s="574"/>
      <c r="AN663" s="432"/>
      <c r="AO663" s="432"/>
      <c r="AP663" s="432"/>
      <c r="AQ663" s="432"/>
      <c r="AR663" s="432"/>
      <c r="AS663" s="432"/>
      <c r="AT663" s="432"/>
      <c r="AU663" s="432"/>
      <c r="AV663" s="533">
        <v>1</v>
      </c>
      <c r="AW663" s="432"/>
      <c r="AX663" s="432"/>
    </row>
    <row r="664" spans="1:50" ht="55.5" customHeight="1" thickBot="1">
      <c r="A664" s="528">
        <v>239</v>
      </c>
      <c r="B664" s="563" t="s">
        <v>848</v>
      </c>
      <c r="C664" s="10" t="s">
        <v>290</v>
      </c>
      <c r="D664" s="32">
        <v>1</v>
      </c>
      <c r="E664" s="32">
        <v>34.931999999999995</v>
      </c>
      <c r="F664" s="495">
        <f t="shared" si="367"/>
        <v>34.931999999999995</v>
      </c>
      <c r="G664" s="76">
        <f t="shared" si="368"/>
        <v>3.4931999999999999</v>
      </c>
      <c r="H664" s="76">
        <f t="shared" si="369"/>
        <v>38.425199999999997</v>
      </c>
      <c r="I664" s="76">
        <f t="shared" si="370"/>
        <v>3.0740159999999999</v>
      </c>
      <c r="J664" s="76">
        <f t="shared" si="371"/>
        <v>41.499215999999997</v>
      </c>
      <c r="K664" s="77">
        <f t="shared" si="372"/>
        <v>1.2449764799999998</v>
      </c>
      <c r="L664" s="76">
        <f t="shared" si="373"/>
        <v>42.744192479999995</v>
      </c>
      <c r="M664" s="76">
        <f t="shared" si="374"/>
        <v>7.693954646399999</v>
      </c>
      <c r="N664" s="496">
        <f t="shared" si="375"/>
        <v>50.438147126399997</v>
      </c>
      <c r="O664" s="533">
        <v>1</v>
      </c>
      <c r="P664" s="534">
        <f t="shared" si="346"/>
        <v>50.438147126399997</v>
      </c>
      <c r="Q664" s="432"/>
      <c r="V664" s="369"/>
      <c r="Y664" s="369"/>
      <c r="AH664" s="369"/>
      <c r="AJ664" s="10" t="s">
        <v>290</v>
      </c>
      <c r="AK664" s="32">
        <v>1</v>
      </c>
      <c r="AL664" s="432"/>
      <c r="AM664" s="574"/>
      <c r="AN664" s="432"/>
      <c r="AO664" s="432"/>
      <c r="AP664" s="432"/>
      <c r="AQ664" s="432"/>
      <c r="AR664" s="432"/>
      <c r="AS664" s="432"/>
      <c r="AT664" s="432"/>
      <c r="AU664" s="432"/>
      <c r="AV664" s="533">
        <v>1</v>
      </c>
      <c r="AW664" s="432"/>
      <c r="AX664" s="432"/>
    </row>
    <row r="665" spans="1:50" ht="55.5" customHeight="1" thickBot="1">
      <c r="A665" s="528">
        <v>240</v>
      </c>
      <c r="B665" s="566" t="s">
        <v>849</v>
      </c>
      <c r="C665" s="37" t="s">
        <v>290</v>
      </c>
      <c r="D665" s="559">
        <v>1</v>
      </c>
      <c r="E665" s="559">
        <v>26.029999999999998</v>
      </c>
      <c r="F665" s="567">
        <f t="shared" si="367"/>
        <v>26.029999999999998</v>
      </c>
      <c r="G665" s="568">
        <f t="shared" si="368"/>
        <v>2.6029999999999998</v>
      </c>
      <c r="H665" s="568">
        <f t="shared" si="369"/>
        <v>28.632999999999996</v>
      </c>
      <c r="I665" s="568">
        <f t="shared" si="370"/>
        <v>2.2906399999999998</v>
      </c>
      <c r="J665" s="568">
        <f t="shared" si="371"/>
        <v>30.923639999999995</v>
      </c>
      <c r="K665" s="569">
        <f t="shared" si="372"/>
        <v>0.92770919999999979</v>
      </c>
      <c r="L665" s="568">
        <f t="shared" si="373"/>
        <v>31.851349199999994</v>
      </c>
      <c r="M665" s="568">
        <f t="shared" si="374"/>
        <v>5.7332428559999986</v>
      </c>
      <c r="N665" s="570">
        <f t="shared" si="375"/>
        <v>37.584592055999991</v>
      </c>
      <c r="O665" s="560">
        <v>1</v>
      </c>
      <c r="P665" s="561">
        <f t="shared" si="346"/>
        <v>37.584592055999991</v>
      </c>
      <c r="Q665" s="432"/>
      <c r="V665" s="369"/>
      <c r="Y665" s="369"/>
      <c r="AH665" s="369"/>
      <c r="AJ665" s="37" t="s">
        <v>290</v>
      </c>
      <c r="AK665" s="559">
        <v>1</v>
      </c>
      <c r="AL665" s="432"/>
      <c r="AM665" s="574"/>
      <c r="AN665" s="432"/>
      <c r="AO665" s="432"/>
      <c r="AP665" s="432"/>
      <c r="AQ665" s="432"/>
      <c r="AR665" s="432"/>
      <c r="AS665" s="432"/>
      <c r="AT665" s="432"/>
      <c r="AU665" s="432"/>
      <c r="AV665" s="560">
        <v>1</v>
      </c>
      <c r="AW665" s="432"/>
      <c r="AX665" s="432"/>
    </row>
    <row r="666" spans="1:50" ht="55.5" customHeight="1" thickBot="1">
      <c r="A666" s="526">
        <v>241</v>
      </c>
      <c r="B666" s="573" t="s">
        <v>833</v>
      </c>
      <c r="C666" s="76" t="s">
        <v>164</v>
      </c>
      <c r="D666" s="495">
        <v>1</v>
      </c>
      <c r="E666" s="495">
        <v>0.23</v>
      </c>
      <c r="F666" s="495">
        <f>E666*D666</f>
        <v>0.23</v>
      </c>
      <c r="G666" s="76">
        <f>F666*$G$4</f>
        <v>2.3000000000000003E-2</v>
      </c>
      <c r="H666" s="76">
        <f>G666+F666</f>
        <v>0.253</v>
      </c>
      <c r="I666" s="76">
        <f>H666*$I$4</f>
        <v>2.0240000000000001E-2</v>
      </c>
      <c r="J666" s="76">
        <f>I666+H666</f>
        <v>0.27323999999999998</v>
      </c>
      <c r="K666" s="77">
        <f>J666*$K$4</f>
        <v>8.1972E-3</v>
      </c>
      <c r="L666" s="76">
        <f>J666+K666</f>
        <v>0.2814372</v>
      </c>
      <c r="M666" s="76">
        <f>L666*$M$4</f>
        <v>5.0658695999999996E-2</v>
      </c>
      <c r="N666" s="496">
        <f>M666+L666</f>
        <v>0.332095896</v>
      </c>
      <c r="O666" s="533">
        <v>22451.22</v>
      </c>
      <c r="P666" s="534">
        <f>O666*N666</f>
        <v>7455.9580221931201</v>
      </c>
      <c r="Q666" s="562"/>
      <c r="V666" s="369"/>
      <c r="Y666" s="369"/>
      <c r="AH666" s="369"/>
      <c r="AJ666" s="76" t="s">
        <v>164</v>
      </c>
      <c r="AK666" s="495">
        <v>1</v>
      </c>
      <c r="AL666" s="432"/>
      <c r="AM666" s="574"/>
      <c r="AN666" s="432"/>
      <c r="AO666" s="432"/>
      <c r="AP666" s="432"/>
      <c r="AQ666" s="432"/>
      <c r="AR666" s="432"/>
      <c r="AS666" s="432"/>
      <c r="AT666" s="432"/>
      <c r="AU666" s="432"/>
      <c r="AV666" s="533">
        <v>22451.22</v>
      </c>
      <c r="AW666" s="432"/>
      <c r="AX666" s="562"/>
    </row>
    <row r="667" spans="1:50" ht="32.25" customHeight="1" thickBot="1">
      <c r="A667" s="555"/>
      <c r="B667" s="532" t="s">
        <v>834</v>
      </c>
      <c r="C667" s="7" t="s">
        <v>164</v>
      </c>
      <c r="D667" s="15">
        <v>1</v>
      </c>
      <c r="E667" s="15">
        <v>0</v>
      </c>
      <c r="F667" s="15">
        <f>E667*D667</f>
        <v>0</v>
      </c>
      <c r="G667" s="7">
        <f t="shared" si="363"/>
        <v>0</v>
      </c>
      <c r="H667" s="7">
        <f t="shared" si="348"/>
        <v>0</v>
      </c>
      <c r="I667" s="7">
        <f t="shared" si="364"/>
        <v>0</v>
      </c>
      <c r="J667" s="7">
        <f t="shared" si="349"/>
        <v>0</v>
      </c>
      <c r="K667" s="90">
        <f t="shared" si="365"/>
        <v>0</v>
      </c>
      <c r="L667" s="7">
        <f t="shared" si="350"/>
        <v>0</v>
      </c>
      <c r="M667" s="7">
        <f t="shared" si="366"/>
        <v>0</v>
      </c>
      <c r="N667" s="152">
        <f t="shared" si="351"/>
        <v>0</v>
      </c>
      <c r="O667" s="571"/>
      <c r="P667" s="572"/>
      <c r="Q667" s="535" t="s">
        <v>148</v>
      </c>
      <c r="V667" s="369"/>
      <c r="Y667" s="369"/>
      <c r="AH667" s="369"/>
      <c r="AJ667" s="7" t="s">
        <v>164</v>
      </c>
      <c r="AK667" s="15">
        <v>1</v>
      </c>
      <c r="AL667" s="432"/>
      <c r="AM667" s="574"/>
      <c r="AN667" s="432"/>
      <c r="AO667" s="432"/>
      <c r="AP667" s="432"/>
      <c r="AQ667" s="432"/>
      <c r="AR667" s="432"/>
      <c r="AS667" s="432"/>
      <c r="AT667" s="432"/>
      <c r="AU667" s="432"/>
      <c r="AV667" s="571"/>
      <c r="AW667" s="432"/>
      <c r="AX667" s="535" t="s">
        <v>148</v>
      </c>
    </row>
    <row r="668" spans="1:50" ht="32.25" customHeight="1" thickBot="1">
      <c r="A668" s="529"/>
      <c r="B668" s="499"/>
      <c r="C668" s="492"/>
      <c r="D668" s="500"/>
      <c r="E668" s="500"/>
      <c r="F668" s="500"/>
      <c r="G668" s="492"/>
      <c r="H668" s="492"/>
      <c r="I668" s="492"/>
      <c r="J668" s="492"/>
      <c r="K668" s="493"/>
      <c r="L668" s="492"/>
      <c r="M668" s="492"/>
      <c r="N668" s="492"/>
      <c r="O668" s="602" t="s">
        <v>809</v>
      </c>
      <c r="P668" s="603">
        <f>SUM(P7:P667)</f>
        <v>3573683.185403361</v>
      </c>
      <c r="V668" s="369"/>
      <c r="Y668" s="369"/>
      <c r="AH668" s="369"/>
      <c r="AM668" s="497"/>
    </row>
    <row r="669" spans="1:50" ht="15" thickBot="1">
      <c r="N669" s="479"/>
    </row>
    <row r="670" spans="1:50" ht="18.5" thickBot="1">
      <c r="O670" s="594"/>
      <c r="P670" s="595"/>
      <c r="Q670" s="596"/>
      <c r="AD670" s="479"/>
      <c r="AE670" s="477" t="s">
        <v>809</v>
      </c>
      <c r="AF670" s="480"/>
    </row>
    <row r="671" spans="1:50">
      <c r="O671" s="596"/>
      <c r="P671" s="596"/>
      <c r="Q671" s="596"/>
    </row>
    <row r="672" spans="1:50">
      <c r="O672" s="596"/>
      <c r="P672" s="596"/>
      <c r="Q672" s="596"/>
    </row>
    <row r="673" spans="15:32">
      <c r="O673" s="596"/>
      <c r="P673" s="596"/>
      <c r="Q673" s="596"/>
    </row>
    <row r="674" spans="15:32" ht="16.5" customHeight="1">
      <c r="O674" s="597"/>
      <c r="P674" s="598"/>
      <c r="Q674" s="596"/>
      <c r="AF674" s="489"/>
    </row>
    <row r="675" spans="15:32">
      <c r="O675" s="596"/>
      <c r="P675" s="599"/>
      <c r="Q675" s="596"/>
    </row>
    <row r="676" spans="15:32" ht="21" customHeight="1">
      <c r="O676" s="596"/>
      <c r="P676" s="596"/>
      <c r="Q676" s="596"/>
    </row>
    <row r="677" spans="15:32" ht="18.75" customHeight="1">
      <c r="O677" s="596"/>
      <c r="P677" s="596"/>
      <c r="Q677" s="596"/>
    </row>
    <row r="678" spans="15:32" ht="23.25" customHeight="1">
      <c r="O678" s="600"/>
      <c r="P678" s="601"/>
      <c r="Q678" s="596"/>
    </row>
    <row r="686" spans="15:32">
      <c r="U686" s="564"/>
    </row>
    <row r="687" spans="15:32">
      <c r="U687" s="544"/>
    </row>
  </sheetData>
  <autoFilter ref="A5:AM668"/>
  <mergeCells count="37">
    <mergeCell ref="T3:T4"/>
    <mergeCell ref="Y2:AC2"/>
    <mergeCell ref="A3:A4"/>
    <mergeCell ref="B3:B4"/>
    <mergeCell ref="C3:C4"/>
    <mergeCell ref="D3:D4"/>
    <mergeCell ref="E3:E4"/>
    <mergeCell ref="F3:F4"/>
    <mergeCell ref="H3:H4"/>
    <mergeCell ref="J3:J4"/>
    <mergeCell ref="L3:L4"/>
    <mergeCell ref="N3:N4"/>
    <mergeCell ref="O3:O4"/>
    <mergeCell ref="P3:P4"/>
    <mergeCell ref="Q3:Q4"/>
    <mergeCell ref="S3:S4"/>
    <mergeCell ref="AE3:AE4"/>
    <mergeCell ref="AF3:AF4"/>
    <mergeCell ref="AG3:AG4"/>
    <mergeCell ref="U3:U4"/>
    <mergeCell ref="V3:V4"/>
    <mergeCell ref="X3:X4"/>
    <mergeCell ref="Z3:Z4"/>
    <mergeCell ref="AB3:AB4"/>
    <mergeCell ref="AD3:AD4"/>
    <mergeCell ref="AJ3:AJ4"/>
    <mergeCell ref="AK3:AK4"/>
    <mergeCell ref="AL3:AL4"/>
    <mergeCell ref="AM3:AM4"/>
    <mergeCell ref="AO3:AO4"/>
    <mergeCell ref="AU3:AU4"/>
    <mergeCell ref="AV3:AV4"/>
    <mergeCell ref="AW3:AW4"/>
    <mergeCell ref="AX3:AX4"/>
    <mergeCell ref="AP2:AT2"/>
    <mergeCell ref="AQ3:AQ4"/>
    <mergeCell ref="AS3:AS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II კვარტალი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Mariam Silagadze</cp:lastModifiedBy>
  <cp:lastPrinted>2021-07-20T20:02:37Z</cp:lastPrinted>
  <dcterms:created xsi:type="dcterms:W3CDTF">2003-08-20T10:56:57Z</dcterms:created>
  <dcterms:modified xsi:type="dcterms:W3CDTF">2022-06-03T14:38:15Z</dcterms:modified>
</cp:coreProperties>
</file>